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"/>
    </mc:Choice>
  </mc:AlternateContent>
  <bookViews>
    <workbookView xWindow="0" yWindow="0" windowWidth="28800" windowHeight="117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Taisyklės!$E$13:$E$20</definedName>
    <definedName name="QuarterTable">Taisyklės!$E$13:$F$20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<sst xmlns="http://schemas.openxmlformats.org/spreadsheetml/2006/main" count="798" uniqueCount="274">
  <si>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</si>
  <si>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</si>
  <si>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</si>
  <si>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</si>
  <si>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</si>
  <si>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</si>
  <si>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</si>
  <si>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</si>
  <si>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</si>
  <si>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</si>
  <si>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</si>
  <si>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</si>
  <si>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</si>
  <si>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</si>
  <si>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</si>
  <si>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</si>
  <si>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</si>
  <si>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</si>
  <si>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</si>
  <si>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</si>
  <si>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</si>
  <si>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</si>
  <si>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</si>
  <si>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</si>
  <si>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</si>
  <si>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</si>
  <si>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</si>
  <si>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</si>
  <si>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</si>
  <si>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</si>
  <si>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</si>
  <si>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</si>
  <si>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</si>
  <si>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</si>
  <si>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</si>
  <si>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</si>
  <si>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</si>
  <si>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</si>
  <si>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</si>
  <si>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</si>
  <si>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</si>
  <si>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</si>
  <si>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</si>
  <si>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</si>
  <si>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</si>
  <si>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</si>
  <si>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</si>
  <si>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</si>
  <si>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</si>
  <si>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</si>
  <si>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</si>
  <si>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</si>
  <si>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</si>
  <si>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</si>
  <si>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</si>
  <si>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</si>
  <si>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</si>
  <si>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</si>
  <si>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</si>
  <si>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</si>
  <si>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</si>
  <si>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</si>
  <si>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</si>
  <si>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</si>
  <si>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</si>
  <si>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</si>
  <si>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</si>
  <si>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</si>
  <si>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</si>
  <si>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</si>
  <si>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</si>
  <si>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</si>
  <si>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</si>
  <si>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</si>
  <si>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</si>
  <si>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</si>
  <si>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</si>
  <si>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</si>
  <si>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</si>
  <si>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</si>
  <si>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</si>
  <si>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</si>
  <si>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</si>
  <si>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</si>
  <si>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</si>
  <si>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</si>
  <si>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</si>
  <si>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</si>
  <si>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</si>
  <si>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</si>
  <si>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</si>
  <si>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</si>
  <si>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</si>
  <si>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</si>
  <si>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</si>
  <si>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</si>
  <si>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</si>
  <si>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</si>
  <si>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</si>
  <si>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</si>
  <si>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</si>
  <si>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</si>
  <si>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</si>
  <si>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</si>
  <si>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</si>
  <si>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</si>
  <si>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</si>
  <si>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</si>
  <si>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</si>
  <si>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</si>
  <si>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</si>
  <si>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</si>
  <si>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</si>
  <si>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</si>
  <si>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</si>
  <si>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</si>
  <si>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</si>
  <si>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</si>
  <si>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</si>
  <si>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</si>
  <si>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</si>
  <si>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</si>
  <si>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</si>
  <si>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</si>
  <si>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</si>
  <si>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</si>
  <si>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</si>
  <si>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</si>
  <si>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</si>
  <si>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</si>
  <si>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</si>
  <si>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</si>
  <si>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</si>
  <si>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</si>
  <si>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</si>
  <si>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</si>
  <si>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</si>
  <si>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</si>
  <si>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</si>
  <si>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</si>
  <si>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</si>
  <si>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</si>
  <si>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</si>
  <si>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</si>
  <si>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</si>
  <si>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</si>
  <si>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</si>
  <si>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</si>
  <si>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</si>
  <si>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</si>
  <si>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</si>
  <si>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</si>
  <si>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</si>
  <si>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</si>
  <si>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</si>
  <si>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</si>
  <si>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</si>
  <si>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</si>
  <si>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</si>
  <si>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</si>
  <si>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</si>
  <si>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Įrašykite kitą pirkimo būdo pavadinimą</t>
  </si>
  <si>
    <t>Įrašykite kitą matavimo vienetą</t>
  </si>
  <si>
    <t>Ryšių paslaugos</t>
  </si>
  <si>
    <t>Kvalifikacijos kėlimas</t>
  </si>
  <si>
    <t>Mokyklinių autobusų draudimas (Kasko ir privalomasis)</t>
  </si>
  <si>
    <t>Mokyklinių autobusų plovimas ir priežiūra</t>
  </si>
  <si>
    <t>Komunalinės paslaugos</t>
  </si>
  <si>
    <t>Remonto ir priežiūros paslaugos</t>
  </si>
  <si>
    <t>Įvairios paslaugos</t>
  </si>
  <si>
    <t>Maisto ruošimo paslauga</t>
  </si>
  <si>
    <t>Baldų remontas</t>
  </si>
  <si>
    <t>Biuro įrangos priežiūra</t>
  </si>
  <si>
    <t>Sveikatos priežiūra</t>
  </si>
  <si>
    <t>Pastatų elektros ir mechaninės įrangos remonto ir priežiūros paslaugos</t>
  </si>
  <si>
    <t>Kelionės paslaugos</t>
  </si>
  <si>
    <t>Gaisrų gesinimo įrangos priežiūra</t>
  </si>
  <si>
    <t>Varžų matavimas</t>
  </si>
  <si>
    <t>Kuras</t>
  </si>
  <si>
    <t>Mokymo priemonės</t>
  </si>
  <si>
    <t>Vadovėliai</t>
  </si>
  <si>
    <t>Apsaugos kameros</t>
  </si>
  <si>
    <t>Centrinio šildymo remonto ir priežiūros paslaugos</t>
  </si>
  <si>
    <t xml:space="preserve">Spausdintuvų kasėtės </t>
  </si>
  <si>
    <t>Asmeniniai kompiuteriai</t>
  </si>
  <si>
    <t>Su kompiuteriais susijusi įranga</t>
  </si>
  <si>
    <t>Apranga</t>
  </si>
  <si>
    <t>Vaizdo projektoriai</t>
  </si>
  <si>
    <t>Santechnikos prekės</t>
  </si>
  <si>
    <t>Apšvietimo įrenginiai</t>
  </si>
  <si>
    <t>Biuro reikmenis</t>
  </si>
  <si>
    <t>Dažai</t>
  </si>
  <si>
    <t>Elektros laidai</t>
  </si>
  <si>
    <t>Rankiniai įrankiai ir kt.</t>
  </si>
  <si>
    <t>Segtuvai ir kt.</t>
  </si>
  <si>
    <t>Tualetinis popierius, popieriniai rankšluoščiai</t>
  </si>
  <si>
    <t>Valymo priemonės</t>
  </si>
  <si>
    <t>Higienos reikmenys</t>
  </si>
  <si>
    <t>Liftų priežiūros paslaugos</t>
  </si>
  <si>
    <t>Rankiniai įrankiai</t>
  </si>
  <si>
    <t>Popierius spausdintuvams</t>
  </si>
  <si>
    <t>Vienkartiniai popieriaus gaminiai</t>
  </si>
  <si>
    <t>Šiukšlių maišai</t>
  </si>
  <si>
    <t>Rankų dezinfekcinės priemonės</t>
  </si>
  <si>
    <t>Biuro įrangos priežiūra ir remontas</t>
  </si>
  <si>
    <t xml:space="preserve">Įvairi biuro įranga ir reikmenys </t>
  </si>
  <si>
    <t>Biuro įrangos priedai ir reikmenys</t>
  </si>
  <si>
    <t>Programinės įrangos paketai</t>
  </si>
  <si>
    <t>Statybinės medžiagos</t>
  </si>
  <si>
    <t>Dažai ir sienų dangos</t>
  </si>
  <si>
    <t>Mokyklinių autobusų garantinio remonto ir priežiūros paslauga</t>
  </si>
  <si>
    <t>Transporto paslauga</t>
  </si>
  <si>
    <t>Patalpų apsauga ir techninė priežiūra</t>
  </si>
  <si>
    <t>79416000</t>
  </si>
  <si>
    <t>80590000</t>
  </si>
  <si>
    <t>66514100</t>
  </si>
  <si>
    <t>50113000</t>
  </si>
  <si>
    <t>65000000</t>
  </si>
  <si>
    <t>50700000</t>
  </si>
  <si>
    <t>98300000</t>
  </si>
  <si>
    <t>55321000</t>
  </si>
  <si>
    <t>50850000</t>
  </si>
  <si>
    <t>50300000</t>
  </si>
  <si>
    <t>85140000</t>
  </si>
  <si>
    <t>50710000-5</t>
  </si>
  <si>
    <t>63514000</t>
  </si>
  <si>
    <t>50413200</t>
  </si>
  <si>
    <t>50710000</t>
  </si>
  <si>
    <t>09100000</t>
  </si>
  <si>
    <t>39162100</t>
  </si>
  <si>
    <t>22112000</t>
  </si>
  <si>
    <t>35125300-2</t>
  </si>
  <si>
    <t>50720000-8</t>
  </si>
  <si>
    <t>30237310</t>
  </si>
  <si>
    <t>30213000</t>
  </si>
  <si>
    <t>30230000</t>
  </si>
  <si>
    <t>18300000</t>
  </si>
  <si>
    <t>38652120</t>
  </si>
  <si>
    <t>42130000</t>
  </si>
  <si>
    <t>31500000</t>
  </si>
  <si>
    <t>30192000</t>
  </si>
  <si>
    <t>44810000</t>
  </si>
  <si>
    <t>31300000</t>
  </si>
  <si>
    <t>44500000</t>
  </si>
  <si>
    <t>22850000</t>
  </si>
  <si>
    <t>31000000</t>
  </si>
  <si>
    <t>33760000</t>
  </si>
  <si>
    <t>39800000</t>
  </si>
  <si>
    <t>44411000</t>
  </si>
  <si>
    <t>50750000-7</t>
  </si>
  <si>
    <t>44511000</t>
  </si>
  <si>
    <t>30197630</t>
  </si>
  <si>
    <t>33772000</t>
  </si>
  <si>
    <t>19640000</t>
  </si>
  <si>
    <t>33741000</t>
  </si>
  <si>
    <t>30124000</t>
  </si>
  <si>
    <t>48000000</t>
  </si>
  <si>
    <t>50000000</t>
  </si>
  <si>
    <t>44111000</t>
  </si>
  <si>
    <t>44111400</t>
  </si>
  <si>
    <t>50100000-6</t>
  </si>
  <si>
    <t>60170000</t>
  </si>
  <si>
    <t>34351100</t>
  </si>
  <si>
    <t>Kita</t>
  </si>
  <si>
    <t>Vėjapjovė</t>
  </si>
  <si>
    <t>16311100-9</t>
  </si>
  <si>
    <t>50300000-8</t>
  </si>
  <si>
    <t>Pėsčiųjų takų įrengimas</t>
  </si>
  <si>
    <t>45233200</t>
  </si>
  <si>
    <t>Nuožulnaus keltuvo techninis aptarnavimas ir priežiūra</t>
  </si>
  <si>
    <t>42419500-1</t>
  </si>
  <si>
    <t>Organinių atliekų tvarkymas</t>
  </si>
  <si>
    <t>Artimojo židinio projektorius</t>
  </si>
  <si>
    <t>90510000-5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</si>
</sst>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72B4D"/>
      <name val="Segoe UI"/>
      <family val="2"/>
      <charset val="16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0" xfId="0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/>
    <xf numFmtId="2" fontId="7" fillId="0" borderId="1" xfId="0" applyNumberFormat="1" applyFont="1" applyBorder="1"/>
    <xf numFmtId="1" fontId="7" fillId="0" borderId="1" xfId="0" applyNumberFormat="1" applyFont="1" applyBorder="1"/>
    <xf numFmtId="49" fontId="13" fillId="0" borderId="1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topLeftCell="A43" workbookViewId="0">
      <selection activeCell="D56" sqref="D56"/>
    </sheetView>
  </sheetViews>
  <sheetFormatPr defaultRowHeight="15" x14ac:dyDescent="0.25"/>
  <cols>
    <col min="1" max="1" width="28.28515625" customWidth="1"/>
    <col min="2" max="2" width="48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64</v>
      </c>
      <c r="C1" s="1" t="s">
        <v>32</v>
      </c>
      <c r="D1" s="1" t="s">
        <v>65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55</v>
      </c>
      <c r="J1" s="1" t="s">
        <v>56</v>
      </c>
      <c r="K1" s="1" t="s">
        <v>58</v>
      </c>
      <c r="L1" s="1" t="s">
        <v>68</v>
      </c>
      <c r="M1" s="1" t="s">
        <v>69</v>
      </c>
      <c r="N1" s="1" t="s">
        <v>70</v>
      </c>
      <c r="O1" s="1" t="s">
        <v>31</v>
      </c>
      <c r="P1" s="16" t="s">
        <v>54</v>
      </c>
      <c r="Q1" s="16" t="s">
        <v>54</v>
      </c>
      <c r="R1" s="16" t="s">
        <v>54</v>
      </c>
      <c r="S1" s="16" t="s">
        <v>54</v>
      </c>
      <c r="T1" s="16" t="s">
        <v>54</v>
      </c>
      <c r="U1" s="1"/>
      <c r="V1" s="1"/>
    </row>
    <row r="2" spans="1:22" x14ac:dyDescent="0.25">
      <c r="A2" s="5" t="s">
        <v>66</v>
      </c>
      <c r="B2" s="5" t="s">
        <v>163</v>
      </c>
      <c r="C2" s="5" t="s">
        <v>53</v>
      </c>
      <c r="D2" s="5" t="s">
        <v>213</v>
      </c>
      <c r="E2" s="13">
        <v>4696</v>
      </c>
      <c r="F2" s="5" t="s">
        <v>1</v>
      </c>
      <c r="G2" s="7"/>
      <c r="H2" s="10">
        <v>12</v>
      </c>
      <c r="I2" s="7"/>
      <c r="J2" s="5" t="s">
        <v>83</v>
      </c>
      <c r="K2" s="5" t="s">
        <v>86</v>
      </c>
      <c r="L2" s="5" t="s">
        <v>51</v>
      </c>
      <c r="M2" s="5" t="s">
        <v>51</v>
      </c>
      <c r="N2" s="5" t="s">
        <v>51</v>
      </c>
      <c r="O2" s="5" t="s">
        <v>263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66</v>
      </c>
      <c r="B3" s="5" t="s">
        <v>164</v>
      </c>
      <c r="C3" s="5" t="s">
        <v>53</v>
      </c>
      <c r="D3" s="5" t="s">
        <v>214</v>
      </c>
      <c r="E3" s="13">
        <v>5302</v>
      </c>
      <c r="F3" s="5" t="s">
        <v>1</v>
      </c>
      <c r="G3" s="7"/>
      <c r="H3" s="10">
        <v>12</v>
      </c>
      <c r="I3" s="7"/>
      <c r="J3" s="5" t="s">
        <v>83</v>
      </c>
      <c r="K3" s="5" t="s">
        <v>86</v>
      </c>
      <c r="L3" s="5" t="s">
        <v>51</v>
      </c>
      <c r="M3" s="5" t="s">
        <v>51</v>
      </c>
      <c r="N3" s="5" t="s">
        <v>51</v>
      </c>
      <c r="O3" s="5" t="s">
        <v>67</v>
      </c>
      <c r="P3" s="5"/>
      <c r="Q3" s="5"/>
      <c r="R3" s="5"/>
      <c r="S3" s="5"/>
      <c r="T3" s="5"/>
      <c r="U3" s="5"/>
      <c r="V3" s="5"/>
    </row>
    <row r="4" spans="1:22" ht="30" x14ac:dyDescent="0.25">
      <c r="A4" s="5" t="s">
        <v>66</v>
      </c>
      <c r="B4" s="19" t="s">
        <v>165</v>
      </c>
      <c r="C4" s="5" t="s">
        <v>53</v>
      </c>
      <c r="D4" s="5" t="s">
        <v>215</v>
      </c>
      <c r="E4" s="13">
        <v>2200</v>
      </c>
      <c r="F4" s="5" t="s">
        <v>1</v>
      </c>
      <c r="G4" s="7"/>
      <c r="H4" s="10">
        <v>6</v>
      </c>
      <c r="I4" s="7"/>
      <c r="J4" s="5" t="s">
        <v>85</v>
      </c>
      <c r="K4" s="5" t="s">
        <v>86</v>
      </c>
      <c r="L4" s="5" t="s">
        <v>51</v>
      </c>
      <c r="M4" s="5" t="s">
        <v>51</v>
      </c>
      <c r="N4" s="5" t="s">
        <v>51</v>
      </c>
      <c r="O4" s="5" t="s">
        <v>67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66</v>
      </c>
      <c r="B5" s="19" t="s">
        <v>166</v>
      </c>
      <c r="C5" s="5" t="s">
        <v>53</v>
      </c>
      <c r="D5" s="5" t="s">
        <v>216</v>
      </c>
      <c r="E5" s="13">
        <v>400</v>
      </c>
      <c r="F5" s="5" t="s">
        <v>1</v>
      </c>
      <c r="G5" s="7"/>
      <c r="H5" s="10">
        <v>12</v>
      </c>
      <c r="I5" s="7"/>
      <c r="J5" s="5" t="s">
        <v>83</v>
      </c>
      <c r="K5" s="5" t="s">
        <v>86</v>
      </c>
      <c r="L5" s="5" t="s">
        <v>51</v>
      </c>
      <c r="M5" s="5" t="s">
        <v>51</v>
      </c>
      <c r="N5" s="5" t="s">
        <v>51</v>
      </c>
      <c r="O5" s="5" t="s">
        <v>67</v>
      </c>
      <c r="P5" s="5"/>
      <c r="Q5" s="5"/>
      <c r="R5" s="5"/>
      <c r="S5" s="5"/>
      <c r="T5" s="5"/>
      <c r="U5" s="5"/>
      <c r="V5" s="5"/>
    </row>
    <row r="6" spans="1:22" x14ac:dyDescent="0.25">
      <c r="A6" s="5" t="s">
        <v>66</v>
      </c>
      <c r="B6" s="20" t="s">
        <v>167</v>
      </c>
      <c r="C6" s="5" t="s">
        <v>53</v>
      </c>
      <c r="D6" s="5" t="s">
        <v>217</v>
      </c>
      <c r="E6" s="13">
        <v>89900</v>
      </c>
      <c r="F6" s="5" t="s">
        <v>1</v>
      </c>
      <c r="G6" s="7"/>
      <c r="H6" s="10">
        <v>12</v>
      </c>
      <c r="I6" s="7"/>
      <c r="J6" s="5" t="s">
        <v>83</v>
      </c>
      <c r="K6" s="5" t="s">
        <v>86</v>
      </c>
      <c r="L6" s="5" t="s">
        <v>51</v>
      </c>
      <c r="M6" s="5" t="s">
        <v>51</v>
      </c>
      <c r="N6" s="5" t="s">
        <v>51</v>
      </c>
      <c r="O6" s="5" t="s">
        <v>263</v>
      </c>
      <c r="P6" s="5"/>
      <c r="Q6" s="5"/>
      <c r="R6" s="5"/>
      <c r="S6" s="5"/>
      <c r="T6" s="5"/>
      <c r="U6" s="5"/>
      <c r="V6" s="5"/>
    </row>
    <row r="7" spans="1:22" x14ac:dyDescent="0.25">
      <c r="A7" s="5" t="s">
        <v>66</v>
      </c>
      <c r="B7" s="19" t="s">
        <v>168</v>
      </c>
      <c r="C7" s="5" t="s">
        <v>53</v>
      </c>
      <c r="D7" s="5" t="s">
        <v>218</v>
      </c>
      <c r="E7" s="13">
        <v>3600</v>
      </c>
      <c r="F7" s="5" t="s">
        <v>1</v>
      </c>
      <c r="G7" s="7"/>
      <c r="H7" s="10">
        <v>3</v>
      </c>
      <c r="I7" s="7"/>
      <c r="J7" s="5" t="s">
        <v>85</v>
      </c>
      <c r="K7" s="5" t="s">
        <v>86</v>
      </c>
      <c r="L7" s="5" t="s">
        <v>51</v>
      </c>
      <c r="M7" s="5" t="s">
        <v>51</v>
      </c>
      <c r="N7" s="5" t="s">
        <v>51</v>
      </c>
      <c r="O7" s="5" t="s">
        <v>67</v>
      </c>
      <c r="P7" s="5"/>
      <c r="Q7" s="5"/>
      <c r="R7" s="5"/>
      <c r="S7" s="5"/>
      <c r="T7" s="5"/>
      <c r="U7" s="5"/>
      <c r="V7" s="5"/>
    </row>
    <row r="8" spans="1:22" x14ac:dyDescent="0.25">
      <c r="A8" s="5" t="s">
        <v>66</v>
      </c>
      <c r="B8" s="20" t="s">
        <v>169</v>
      </c>
      <c r="C8" s="5" t="s">
        <v>53</v>
      </c>
      <c r="D8" s="5" t="s">
        <v>219</v>
      </c>
      <c r="E8" s="13">
        <v>3650</v>
      </c>
      <c r="F8" s="5" t="s">
        <v>1</v>
      </c>
      <c r="G8" s="7"/>
      <c r="H8" s="10">
        <v>12</v>
      </c>
      <c r="I8" s="7"/>
      <c r="J8" s="5" t="s">
        <v>83</v>
      </c>
      <c r="K8" s="5" t="s">
        <v>86</v>
      </c>
      <c r="L8" s="5" t="s">
        <v>51</v>
      </c>
      <c r="M8" s="5" t="s">
        <v>51</v>
      </c>
      <c r="N8" s="5" t="s">
        <v>51</v>
      </c>
      <c r="O8" s="5" t="s">
        <v>67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66</v>
      </c>
      <c r="B9" s="20" t="s">
        <v>170</v>
      </c>
      <c r="C9" s="5" t="s">
        <v>53</v>
      </c>
      <c r="D9" s="5" t="s">
        <v>220</v>
      </c>
      <c r="E9" s="13">
        <v>37900</v>
      </c>
      <c r="F9" s="5" t="s">
        <v>1</v>
      </c>
      <c r="G9" s="7"/>
      <c r="H9" s="10">
        <v>12</v>
      </c>
      <c r="I9" s="7"/>
      <c r="J9" s="5" t="s">
        <v>83</v>
      </c>
      <c r="K9" s="5" t="s">
        <v>86</v>
      </c>
      <c r="L9" s="5" t="s">
        <v>51</v>
      </c>
      <c r="M9" s="5" t="s">
        <v>51</v>
      </c>
      <c r="N9" s="5" t="s">
        <v>51</v>
      </c>
      <c r="O9" s="5" t="s">
        <v>263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66</v>
      </c>
      <c r="B10" s="20" t="s">
        <v>171</v>
      </c>
      <c r="C10" s="5" t="s">
        <v>53</v>
      </c>
      <c r="D10" s="5" t="s">
        <v>221</v>
      </c>
      <c r="E10" s="13">
        <v>700</v>
      </c>
      <c r="F10" s="5" t="s">
        <v>1</v>
      </c>
      <c r="G10" s="7"/>
      <c r="H10" s="10">
        <v>12</v>
      </c>
      <c r="I10" s="7"/>
      <c r="J10" s="5" t="s">
        <v>83</v>
      </c>
      <c r="K10" s="5" t="s">
        <v>86</v>
      </c>
      <c r="L10" s="5" t="s">
        <v>51</v>
      </c>
      <c r="M10" s="5" t="s">
        <v>51</v>
      </c>
      <c r="N10" s="5" t="s">
        <v>51</v>
      </c>
      <c r="O10" s="5" t="s">
        <v>67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66</v>
      </c>
      <c r="B11" s="20" t="s">
        <v>172</v>
      </c>
      <c r="C11" s="5" t="s">
        <v>53</v>
      </c>
      <c r="D11" s="5" t="s">
        <v>222</v>
      </c>
      <c r="E11" s="13">
        <v>2400</v>
      </c>
      <c r="F11" s="5" t="s">
        <v>1</v>
      </c>
      <c r="G11" s="7"/>
      <c r="H11" s="10">
        <v>12</v>
      </c>
      <c r="I11" s="7"/>
      <c r="J11" s="5" t="s">
        <v>83</v>
      </c>
      <c r="K11" s="5" t="s">
        <v>86</v>
      </c>
      <c r="L11" s="5" t="s">
        <v>51</v>
      </c>
      <c r="M11" s="5" t="s">
        <v>51</v>
      </c>
      <c r="N11" s="5" t="s">
        <v>51</v>
      </c>
      <c r="O11" s="5" t="s">
        <v>67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66</v>
      </c>
      <c r="B12" s="20" t="s">
        <v>173</v>
      </c>
      <c r="C12" s="5" t="s">
        <v>53</v>
      </c>
      <c r="D12" s="5" t="s">
        <v>223</v>
      </c>
      <c r="E12" s="13">
        <v>1660</v>
      </c>
      <c r="F12" s="5" t="s">
        <v>1</v>
      </c>
      <c r="G12" s="7"/>
      <c r="H12" s="10">
        <v>12</v>
      </c>
      <c r="I12" s="7"/>
      <c r="J12" s="5" t="s">
        <v>83</v>
      </c>
      <c r="K12" s="5" t="s">
        <v>86</v>
      </c>
      <c r="L12" s="5" t="s">
        <v>51</v>
      </c>
      <c r="M12" s="5" t="s">
        <v>51</v>
      </c>
      <c r="N12" s="5" t="s">
        <v>51</v>
      </c>
      <c r="O12" s="5" t="s">
        <v>67</v>
      </c>
      <c r="P12" s="5"/>
      <c r="Q12" s="5"/>
      <c r="R12" s="5"/>
      <c r="S12" s="5"/>
      <c r="T12" s="5"/>
      <c r="U12" s="5"/>
      <c r="V12" s="5"/>
    </row>
    <row r="13" spans="1:22" ht="30" x14ac:dyDescent="0.25">
      <c r="A13" s="5" t="s">
        <v>66</v>
      </c>
      <c r="B13" s="20" t="s">
        <v>174</v>
      </c>
      <c r="C13" s="5" t="s">
        <v>53</v>
      </c>
      <c r="D13" s="5" t="s">
        <v>224</v>
      </c>
      <c r="E13" s="13">
        <v>1250</v>
      </c>
      <c r="F13" s="5" t="s">
        <v>1</v>
      </c>
      <c r="G13" s="7"/>
      <c r="H13" s="10">
        <v>6</v>
      </c>
      <c r="I13" s="7"/>
      <c r="J13" s="5" t="s">
        <v>85</v>
      </c>
      <c r="K13" s="5" t="s">
        <v>86</v>
      </c>
      <c r="L13" s="5" t="s">
        <v>51</v>
      </c>
      <c r="M13" s="5" t="s">
        <v>51</v>
      </c>
      <c r="N13" s="5" t="s">
        <v>51</v>
      </c>
      <c r="O13" s="5" t="s">
        <v>67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66</v>
      </c>
      <c r="B14" s="20" t="s">
        <v>175</v>
      </c>
      <c r="C14" s="5" t="s">
        <v>53</v>
      </c>
      <c r="D14" s="5" t="s">
        <v>225</v>
      </c>
      <c r="E14" s="13">
        <v>3280</v>
      </c>
      <c r="F14" s="5" t="s">
        <v>1</v>
      </c>
      <c r="G14" s="7"/>
      <c r="H14" s="10">
        <v>12</v>
      </c>
      <c r="I14" s="7"/>
      <c r="J14" s="5" t="s">
        <v>83</v>
      </c>
      <c r="K14" s="5" t="s">
        <v>86</v>
      </c>
      <c r="L14" s="5" t="s">
        <v>51</v>
      </c>
      <c r="M14" s="5" t="s">
        <v>51</v>
      </c>
      <c r="N14" s="5" t="s">
        <v>51</v>
      </c>
      <c r="O14" s="5" t="s">
        <v>67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66</v>
      </c>
      <c r="B15" s="20" t="s">
        <v>176</v>
      </c>
      <c r="C15" s="5" t="s">
        <v>53</v>
      </c>
      <c r="D15" s="5" t="s">
        <v>226</v>
      </c>
      <c r="E15" s="13">
        <v>1070</v>
      </c>
      <c r="F15" s="5" t="s">
        <v>1</v>
      </c>
      <c r="G15" s="7"/>
      <c r="H15" s="10">
        <v>3</v>
      </c>
      <c r="I15" s="7"/>
      <c r="J15" s="5" t="s">
        <v>84</v>
      </c>
      <c r="K15" s="5" t="s">
        <v>86</v>
      </c>
      <c r="L15" s="5" t="s">
        <v>51</v>
      </c>
      <c r="M15" s="5" t="s">
        <v>51</v>
      </c>
      <c r="N15" s="5" t="s">
        <v>51</v>
      </c>
      <c r="O15" s="5" t="s">
        <v>67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66</v>
      </c>
      <c r="B16" s="20" t="s">
        <v>177</v>
      </c>
      <c r="C16" s="5" t="s">
        <v>53</v>
      </c>
      <c r="D16" s="5" t="s">
        <v>227</v>
      </c>
      <c r="E16" s="13">
        <v>800</v>
      </c>
      <c r="F16" s="5" t="s">
        <v>1</v>
      </c>
      <c r="G16" s="7"/>
      <c r="H16" s="10">
        <v>3</v>
      </c>
      <c r="I16" s="7"/>
      <c r="J16" s="5" t="s">
        <v>86</v>
      </c>
      <c r="K16" s="5" t="s">
        <v>86</v>
      </c>
      <c r="L16" s="5" t="s">
        <v>51</v>
      </c>
      <c r="M16" s="5" t="s">
        <v>51</v>
      </c>
      <c r="N16" s="5" t="s">
        <v>51</v>
      </c>
      <c r="O16" s="5" t="s">
        <v>67</v>
      </c>
      <c r="P16" s="5"/>
      <c r="Q16" s="5"/>
      <c r="R16" s="5"/>
      <c r="S16" s="5"/>
      <c r="T16" s="5"/>
      <c r="U16" s="5"/>
      <c r="V16" s="5"/>
    </row>
    <row r="17" spans="1:22" x14ac:dyDescent="0.25">
      <c r="A17" s="5" t="s">
        <v>66</v>
      </c>
      <c r="B17" s="19" t="s">
        <v>178</v>
      </c>
      <c r="C17" s="5" t="s">
        <v>52</v>
      </c>
      <c r="D17" s="5" t="s">
        <v>228</v>
      </c>
      <c r="E17" s="13">
        <v>9500</v>
      </c>
      <c r="F17" s="5" t="s">
        <v>1</v>
      </c>
      <c r="G17" s="7"/>
      <c r="H17" s="10">
        <v>12</v>
      </c>
      <c r="I17" s="7"/>
      <c r="J17" s="5" t="s">
        <v>83</v>
      </c>
      <c r="K17" s="5" t="s">
        <v>86</v>
      </c>
      <c r="L17" s="5" t="s">
        <v>51</v>
      </c>
      <c r="M17" s="5" t="s">
        <v>51</v>
      </c>
      <c r="N17" s="5" t="s">
        <v>51</v>
      </c>
      <c r="O17" s="5" t="s">
        <v>263</v>
      </c>
      <c r="P17" s="5"/>
      <c r="Q17" s="5"/>
      <c r="R17" s="5"/>
      <c r="S17" s="5"/>
      <c r="T17" s="5"/>
      <c r="U17" s="5"/>
      <c r="V17" s="5"/>
    </row>
    <row r="18" spans="1:22" x14ac:dyDescent="0.25">
      <c r="A18" s="5" t="s">
        <v>66</v>
      </c>
      <c r="B18" s="20" t="s">
        <v>179</v>
      </c>
      <c r="C18" s="5" t="s">
        <v>52</v>
      </c>
      <c r="D18" s="5" t="s">
        <v>229</v>
      </c>
      <c r="E18" s="13">
        <v>3080</v>
      </c>
      <c r="F18" s="5" t="s">
        <v>1</v>
      </c>
      <c r="G18" s="7"/>
      <c r="H18" s="10">
        <v>12</v>
      </c>
      <c r="I18" s="7"/>
      <c r="J18" s="5" t="s">
        <v>83</v>
      </c>
      <c r="K18" s="5" t="s">
        <v>86</v>
      </c>
      <c r="L18" s="5" t="s">
        <v>51</v>
      </c>
      <c r="M18" s="5" t="s">
        <v>51</v>
      </c>
      <c r="N18" s="5" t="s">
        <v>51</v>
      </c>
      <c r="O18" s="5" t="s">
        <v>67</v>
      </c>
      <c r="P18" s="5"/>
      <c r="Q18" s="5"/>
      <c r="R18" s="5"/>
      <c r="S18" s="5"/>
      <c r="T18" s="5"/>
      <c r="U18" s="5"/>
      <c r="V18" s="5"/>
    </row>
    <row r="19" spans="1:22" x14ac:dyDescent="0.25">
      <c r="A19" s="5" t="s">
        <v>66</v>
      </c>
      <c r="B19" s="20" t="s">
        <v>180</v>
      </c>
      <c r="C19" s="5" t="s">
        <v>52</v>
      </c>
      <c r="D19" s="5" t="s">
        <v>230</v>
      </c>
      <c r="E19" s="13">
        <v>8388</v>
      </c>
      <c r="F19" s="5" t="s">
        <v>1</v>
      </c>
      <c r="G19" s="7"/>
      <c r="H19" s="10">
        <v>12</v>
      </c>
      <c r="I19" s="7"/>
      <c r="J19" s="5" t="s">
        <v>83</v>
      </c>
      <c r="K19" s="5" t="s">
        <v>86</v>
      </c>
      <c r="L19" s="5" t="s">
        <v>51</v>
      </c>
      <c r="M19" s="5" t="s">
        <v>51</v>
      </c>
      <c r="N19" s="5" t="s">
        <v>51</v>
      </c>
      <c r="O19" s="5" t="s">
        <v>67</v>
      </c>
      <c r="P19" s="5"/>
      <c r="Q19" s="5"/>
      <c r="R19" s="5"/>
      <c r="S19" s="5"/>
      <c r="T19" s="5"/>
      <c r="U19" s="5"/>
      <c r="V19" s="5"/>
    </row>
    <row r="20" spans="1:22" x14ac:dyDescent="0.25">
      <c r="A20" s="5" t="s">
        <v>66</v>
      </c>
      <c r="B20" s="20" t="s">
        <v>181</v>
      </c>
      <c r="C20" s="5" t="s">
        <v>52</v>
      </c>
      <c r="D20" s="5" t="s">
        <v>231</v>
      </c>
      <c r="E20" s="13">
        <v>1500</v>
      </c>
      <c r="F20" s="5" t="s">
        <v>1</v>
      </c>
      <c r="G20" s="7"/>
      <c r="H20" s="10">
        <v>6</v>
      </c>
      <c r="I20" s="7"/>
      <c r="J20" s="5" t="s">
        <v>84</v>
      </c>
      <c r="K20" s="5" t="s">
        <v>85</v>
      </c>
      <c r="L20" s="5" t="s">
        <v>51</v>
      </c>
      <c r="M20" s="5" t="s">
        <v>51</v>
      </c>
      <c r="N20" s="5" t="s">
        <v>51</v>
      </c>
      <c r="O20" s="5" t="s">
        <v>67</v>
      </c>
      <c r="P20" s="5"/>
      <c r="Q20" s="5"/>
      <c r="R20" s="5"/>
      <c r="S20" s="5"/>
      <c r="T20" s="5"/>
      <c r="U20" s="5"/>
      <c r="V20" s="5"/>
    </row>
    <row r="21" spans="1:22" x14ac:dyDescent="0.25">
      <c r="A21" s="5" t="s">
        <v>66</v>
      </c>
      <c r="B21" s="20" t="s">
        <v>182</v>
      </c>
      <c r="C21" s="5" t="s">
        <v>53</v>
      </c>
      <c r="D21" s="5" t="s">
        <v>232</v>
      </c>
      <c r="E21" s="13">
        <v>2950</v>
      </c>
      <c r="F21" s="5" t="s">
        <v>1</v>
      </c>
      <c r="G21" s="7"/>
      <c r="H21" s="10">
        <v>6</v>
      </c>
      <c r="I21" s="7"/>
      <c r="J21" s="5" t="s">
        <v>85</v>
      </c>
      <c r="K21" s="5" t="s">
        <v>86</v>
      </c>
      <c r="L21" s="5" t="s">
        <v>51</v>
      </c>
      <c r="M21" s="5" t="s">
        <v>51</v>
      </c>
      <c r="N21" s="5" t="s">
        <v>51</v>
      </c>
      <c r="O21" s="5" t="s">
        <v>67</v>
      </c>
      <c r="P21" s="5"/>
      <c r="Q21" s="5"/>
      <c r="R21" s="5"/>
      <c r="S21" s="5"/>
      <c r="T21" s="5"/>
      <c r="U21" s="5"/>
      <c r="V21" s="5"/>
    </row>
    <row r="22" spans="1:22" x14ac:dyDescent="0.25">
      <c r="A22" s="5" t="s">
        <v>66</v>
      </c>
      <c r="B22" s="20" t="s">
        <v>183</v>
      </c>
      <c r="C22" s="5" t="s">
        <v>52</v>
      </c>
      <c r="D22" s="5" t="s">
        <v>233</v>
      </c>
      <c r="E22" s="13">
        <v>1600</v>
      </c>
      <c r="F22" s="5" t="s">
        <v>1</v>
      </c>
      <c r="G22" s="7"/>
      <c r="H22" s="10">
        <v>12</v>
      </c>
      <c r="I22" s="7"/>
      <c r="J22" s="5" t="s">
        <v>83</v>
      </c>
      <c r="K22" s="5" t="s">
        <v>86</v>
      </c>
      <c r="L22" s="5" t="s">
        <v>51</v>
      </c>
      <c r="M22" s="5" t="s">
        <v>51</v>
      </c>
      <c r="N22" s="5" t="s">
        <v>51</v>
      </c>
      <c r="O22" s="5" t="s">
        <v>67</v>
      </c>
      <c r="P22" s="5"/>
      <c r="Q22" s="5"/>
      <c r="R22" s="5"/>
      <c r="S22" s="5"/>
      <c r="T22" s="5"/>
      <c r="U22" s="5"/>
      <c r="V22" s="5"/>
    </row>
    <row r="23" spans="1:22" x14ac:dyDescent="0.25">
      <c r="A23" s="5" t="s">
        <v>66</v>
      </c>
      <c r="B23" s="20" t="s">
        <v>184</v>
      </c>
      <c r="C23" s="5" t="s">
        <v>52</v>
      </c>
      <c r="D23" s="5" t="s">
        <v>234</v>
      </c>
      <c r="E23" s="13">
        <v>6000</v>
      </c>
      <c r="F23" s="5" t="s">
        <v>1</v>
      </c>
      <c r="G23" s="7"/>
      <c r="H23" s="10">
        <v>9</v>
      </c>
      <c r="I23" s="7"/>
      <c r="J23" s="5" t="s">
        <v>84</v>
      </c>
      <c r="K23" s="5" t="s">
        <v>86</v>
      </c>
      <c r="L23" s="5" t="s">
        <v>51</v>
      </c>
      <c r="M23" s="5" t="s">
        <v>51</v>
      </c>
      <c r="N23" s="5" t="s">
        <v>51</v>
      </c>
      <c r="O23" s="5" t="s">
        <v>67</v>
      </c>
      <c r="P23" s="5"/>
      <c r="Q23" s="5"/>
      <c r="R23" s="5"/>
      <c r="S23" s="5"/>
      <c r="T23" s="5"/>
      <c r="U23" s="5"/>
      <c r="V23" s="5"/>
    </row>
    <row r="24" spans="1:22" x14ac:dyDescent="0.25">
      <c r="A24" s="5" t="s">
        <v>66</v>
      </c>
      <c r="B24" s="20" t="s">
        <v>185</v>
      </c>
      <c r="C24" s="5" t="s">
        <v>52</v>
      </c>
      <c r="D24" s="5" t="s">
        <v>235</v>
      </c>
      <c r="E24" s="13">
        <v>2400</v>
      </c>
      <c r="F24" s="5" t="s">
        <v>1</v>
      </c>
      <c r="G24" s="7"/>
      <c r="H24" s="10">
        <v>12</v>
      </c>
      <c r="I24" s="7"/>
      <c r="J24" s="5" t="s">
        <v>83</v>
      </c>
      <c r="K24" s="5" t="s">
        <v>86</v>
      </c>
      <c r="L24" s="5" t="s">
        <v>51</v>
      </c>
      <c r="M24" s="5" t="s">
        <v>51</v>
      </c>
      <c r="N24" s="5" t="s">
        <v>51</v>
      </c>
      <c r="O24" s="5" t="s">
        <v>67</v>
      </c>
      <c r="P24" s="5"/>
      <c r="Q24" s="5"/>
      <c r="R24" s="5"/>
      <c r="S24" s="5"/>
      <c r="T24" s="5"/>
      <c r="U24" s="5"/>
      <c r="V24" s="5"/>
    </row>
    <row r="25" spans="1:22" x14ac:dyDescent="0.25">
      <c r="A25" s="5" t="s">
        <v>66</v>
      </c>
      <c r="B25" s="20" t="s">
        <v>186</v>
      </c>
      <c r="C25" s="5" t="s">
        <v>52</v>
      </c>
      <c r="D25" s="5" t="s">
        <v>236</v>
      </c>
      <c r="E25" s="13">
        <v>640</v>
      </c>
      <c r="F25" s="5" t="s">
        <v>1</v>
      </c>
      <c r="G25" s="7"/>
      <c r="H25" s="10">
        <v>3</v>
      </c>
      <c r="I25" s="7"/>
      <c r="J25" s="5" t="s">
        <v>84</v>
      </c>
      <c r="K25" s="5" t="s">
        <v>86</v>
      </c>
      <c r="L25" s="5" t="s">
        <v>51</v>
      </c>
      <c r="M25" s="5" t="s">
        <v>51</v>
      </c>
      <c r="N25" s="5" t="s">
        <v>51</v>
      </c>
      <c r="O25" s="5" t="s">
        <v>67</v>
      </c>
      <c r="P25" s="5"/>
      <c r="Q25" s="5"/>
      <c r="R25" s="5"/>
      <c r="S25" s="5"/>
      <c r="T25" s="5"/>
      <c r="U25" s="5"/>
      <c r="V25" s="5"/>
    </row>
    <row r="26" spans="1:22" x14ac:dyDescent="0.25">
      <c r="A26" s="5" t="s">
        <v>66</v>
      </c>
      <c r="B26" s="20" t="s">
        <v>187</v>
      </c>
      <c r="C26" s="5" t="s">
        <v>52</v>
      </c>
      <c r="D26" s="5" t="s">
        <v>237</v>
      </c>
      <c r="E26" s="13">
        <v>3600</v>
      </c>
      <c r="F26" s="5" t="s">
        <v>1</v>
      </c>
      <c r="G26" s="7"/>
      <c r="H26" s="10">
        <v>3</v>
      </c>
      <c r="I26" s="7"/>
      <c r="J26" s="5" t="s">
        <v>86</v>
      </c>
      <c r="K26" s="5" t="s">
        <v>86</v>
      </c>
      <c r="L26" s="5" t="s">
        <v>51</v>
      </c>
      <c r="M26" s="5" t="s">
        <v>50</v>
      </c>
      <c r="N26" s="5" t="s">
        <v>51</v>
      </c>
      <c r="O26" s="5" t="s">
        <v>67</v>
      </c>
      <c r="P26" s="5"/>
      <c r="Q26" s="5"/>
      <c r="R26" s="5"/>
      <c r="S26" s="5"/>
      <c r="T26" s="5"/>
      <c r="U26" s="5"/>
      <c r="V26" s="5"/>
    </row>
    <row r="27" spans="1:22" x14ac:dyDescent="0.25">
      <c r="A27" s="5" t="s">
        <v>66</v>
      </c>
      <c r="B27" s="20" t="s">
        <v>188</v>
      </c>
      <c r="C27" s="5" t="s">
        <v>52</v>
      </c>
      <c r="D27" s="5" t="s">
        <v>238</v>
      </c>
      <c r="E27" s="13">
        <v>1300</v>
      </c>
      <c r="F27" s="5" t="s">
        <v>1</v>
      </c>
      <c r="G27" s="7"/>
      <c r="H27" s="10">
        <v>12</v>
      </c>
      <c r="I27" s="7"/>
      <c r="J27" s="5" t="s">
        <v>83</v>
      </c>
      <c r="K27" s="5" t="s">
        <v>86</v>
      </c>
      <c r="L27" s="5" t="s">
        <v>51</v>
      </c>
      <c r="M27" s="5" t="s">
        <v>51</v>
      </c>
      <c r="N27" s="5" t="s">
        <v>51</v>
      </c>
      <c r="O27" s="5" t="s">
        <v>67</v>
      </c>
      <c r="P27" s="5"/>
      <c r="Q27" s="5"/>
      <c r="R27" s="5"/>
      <c r="S27" s="5"/>
      <c r="T27" s="5"/>
      <c r="U27" s="5"/>
      <c r="V27" s="5"/>
    </row>
    <row r="28" spans="1:22" x14ac:dyDescent="0.25">
      <c r="A28" s="5" t="s">
        <v>66</v>
      </c>
      <c r="B28" s="19" t="s">
        <v>264</v>
      </c>
      <c r="C28" s="5" t="s">
        <v>52</v>
      </c>
      <c r="D28" s="5" t="s">
        <v>265</v>
      </c>
      <c r="E28" s="13">
        <v>610</v>
      </c>
      <c r="F28" s="5" t="s">
        <v>1</v>
      </c>
      <c r="G28" s="7"/>
      <c r="H28" s="10">
        <v>3</v>
      </c>
      <c r="I28" s="7"/>
      <c r="J28" s="5" t="s">
        <v>83</v>
      </c>
      <c r="K28" s="5" t="s">
        <v>83</v>
      </c>
      <c r="L28" s="5" t="s">
        <v>51</v>
      </c>
      <c r="M28" s="5" t="s">
        <v>51</v>
      </c>
      <c r="N28" s="5" t="s">
        <v>51</v>
      </c>
      <c r="O28" s="5" t="s">
        <v>67</v>
      </c>
      <c r="P28" s="5"/>
      <c r="Q28" s="5"/>
      <c r="R28" s="5"/>
      <c r="S28" s="5"/>
      <c r="T28" s="5"/>
      <c r="U28" s="5"/>
      <c r="V28" s="5"/>
    </row>
    <row r="29" spans="1:22" x14ac:dyDescent="0.25">
      <c r="A29" s="5" t="s">
        <v>66</v>
      </c>
      <c r="B29" s="20" t="s">
        <v>189</v>
      </c>
      <c r="C29" s="5" t="s">
        <v>52</v>
      </c>
      <c r="D29" s="5" t="s">
        <v>239</v>
      </c>
      <c r="E29" s="13">
        <v>1200</v>
      </c>
      <c r="F29" s="5" t="s">
        <v>1</v>
      </c>
      <c r="G29" s="7"/>
      <c r="H29" s="10">
        <v>12</v>
      </c>
      <c r="I29" s="7"/>
      <c r="J29" s="5" t="s">
        <v>83</v>
      </c>
      <c r="K29" s="5" t="s">
        <v>86</v>
      </c>
      <c r="L29" s="5" t="s">
        <v>51</v>
      </c>
      <c r="M29" s="5" t="s">
        <v>51</v>
      </c>
      <c r="N29" s="5" t="s">
        <v>51</v>
      </c>
      <c r="O29" s="5" t="s">
        <v>67</v>
      </c>
      <c r="P29" s="5"/>
      <c r="Q29" s="5"/>
      <c r="R29" s="5"/>
      <c r="S29" s="5"/>
      <c r="T29" s="5"/>
      <c r="U29" s="5"/>
      <c r="V29" s="5"/>
    </row>
    <row r="30" spans="1:22" x14ac:dyDescent="0.25">
      <c r="A30" s="5" t="s">
        <v>66</v>
      </c>
      <c r="B30" s="20" t="s">
        <v>190</v>
      </c>
      <c r="C30" s="5" t="s">
        <v>52</v>
      </c>
      <c r="D30" s="5" t="s">
        <v>240</v>
      </c>
      <c r="E30" s="13">
        <v>1200</v>
      </c>
      <c r="F30" s="5" t="s">
        <v>1</v>
      </c>
      <c r="G30" s="7"/>
      <c r="H30" s="10">
        <v>12</v>
      </c>
      <c r="I30" s="7"/>
      <c r="J30" s="5" t="s">
        <v>83</v>
      </c>
      <c r="K30" s="5" t="s">
        <v>86</v>
      </c>
      <c r="L30" s="5" t="s">
        <v>51</v>
      </c>
      <c r="M30" s="5" t="s">
        <v>50</v>
      </c>
      <c r="N30" s="5" t="s">
        <v>51</v>
      </c>
      <c r="O30" s="5" t="s">
        <v>67</v>
      </c>
      <c r="P30" s="5"/>
      <c r="Q30" s="5"/>
      <c r="R30" s="5"/>
      <c r="S30" s="5"/>
      <c r="T30" s="5"/>
      <c r="U30" s="5"/>
      <c r="V30" s="5"/>
    </row>
    <row r="31" spans="1:22" x14ac:dyDescent="0.25">
      <c r="A31" s="5" t="s">
        <v>66</v>
      </c>
      <c r="B31" s="20" t="s">
        <v>191</v>
      </c>
      <c r="C31" s="5" t="s">
        <v>52</v>
      </c>
      <c r="D31" s="5" t="s">
        <v>241</v>
      </c>
      <c r="E31" s="13">
        <v>950</v>
      </c>
      <c r="F31" s="5" t="s">
        <v>1</v>
      </c>
      <c r="G31" s="7"/>
      <c r="H31" s="10">
        <v>12</v>
      </c>
      <c r="I31" s="7"/>
      <c r="J31" s="5" t="s">
        <v>83</v>
      </c>
      <c r="K31" s="5" t="s">
        <v>86</v>
      </c>
      <c r="L31" s="5" t="s">
        <v>51</v>
      </c>
      <c r="M31" s="5" t="s">
        <v>51</v>
      </c>
      <c r="N31" s="5" t="s">
        <v>51</v>
      </c>
      <c r="O31" s="5" t="s">
        <v>67</v>
      </c>
      <c r="P31" s="5"/>
      <c r="Q31" s="5"/>
      <c r="R31" s="5"/>
      <c r="S31" s="5"/>
      <c r="T31" s="5"/>
      <c r="U31" s="5"/>
      <c r="V31" s="5"/>
    </row>
    <row r="32" spans="1:22" x14ac:dyDescent="0.25">
      <c r="A32" s="5" t="s">
        <v>66</v>
      </c>
      <c r="B32" s="20" t="s">
        <v>192</v>
      </c>
      <c r="C32" s="5" t="s">
        <v>52</v>
      </c>
      <c r="D32" s="5" t="s">
        <v>242</v>
      </c>
      <c r="E32" s="13">
        <v>600</v>
      </c>
      <c r="F32" s="5" t="s">
        <v>1</v>
      </c>
      <c r="G32" s="7"/>
      <c r="H32" s="10">
        <v>12</v>
      </c>
      <c r="I32" s="7"/>
      <c r="J32" s="5" t="s">
        <v>83</v>
      </c>
      <c r="K32" s="5" t="s">
        <v>86</v>
      </c>
      <c r="L32" s="5" t="s">
        <v>51</v>
      </c>
      <c r="M32" s="5" t="s">
        <v>51</v>
      </c>
      <c r="N32" s="5" t="s">
        <v>51</v>
      </c>
      <c r="O32" s="5" t="s">
        <v>67</v>
      </c>
      <c r="P32" s="5"/>
      <c r="Q32" s="5"/>
      <c r="R32" s="5"/>
      <c r="S32" s="5"/>
      <c r="T32" s="5"/>
      <c r="U32" s="5"/>
      <c r="V32" s="5"/>
    </row>
    <row r="33" spans="1:22" x14ac:dyDescent="0.25">
      <c r="A33" s="5" t="s">
        <v>66</v>
      </c>
      <c r="B33" s="20" t="s">
        <v>193</v>
      </c>
      <c r="C33" s="5" t="s">
        <v>52</v>
      </c>
      <c r="D33" s="5" t="s">
        <v>243</v>
      </c>
      <c r="E33" s="13">
        <v>400</v>
      </c>
      <c r="F33" s="5" t="s">
        <v>1</v>
      </c>
      <c r="G33" s="7"/>
      <c r="H33" s="10">
        <v>12</v>
      </c>
      <c r="I33" s="7"/>
      <c r="J33" s="5" t="s">
        <v>83</v>
      </c>
      <c r="K33" s="5" t="s">
        <v>86</v>
      </c>
      <c r="L33" s="5" t="s">
        <v>51</v>
      </c>
      <c r="M33" s="5" t="s">
        <v>51</v>
      </c>
      <c r="N33" s="5" t="s">
        <v>51</v>
      </c>
      <c r="O33" s="5" t="s">
        <v>67</v>
      </c>
      <c r="P33" s="5"/>
      <c r="Q33" s="5"/>
      <c r="R33" s="5"/>
      <c r="S33" s="5"/>
      <c r="T33" s="5"/>
      <c r="U33" s="5"/>
      <c r="V33" s="5"/>
    </row>
    <row r="34" spans="1:22" x14ac:dyDescent="0.25">
      <c r="A34" s="5" t="s">
        <v>66</v>
      </c>
      <c r="B34" s="20" t="s">
        <v>194</v>
      </c>
      <c r="C34" s="5" t="s">
        <v>52</v>
      </c>
      <c r="D34" s="5" t="s">
        <v>244</v>
      </c>
      <c r="E34" s="13">
        <v>100</v>
      </c>
      <c r="F34" s="5" t="s">
        <v>1</v>
      </c>
      <c r="G34" s="7"/>
      <c r="H34" s="10">
        <v>12</v>
      </c>
      <c r="I34" s="7"/>
      <c r="J34" s="5" t="s">
        <v>83</v>
      </c>
      <c r="K34" s="5" t="s">
        <v>86</v>
      </c>
      <c r="L34" s="5" t="s">
        <v>51</v>
      </c>
      <c r="M34" s="5" t="s">
        <v>51</v>
      </c>
      <c r="N34" s="5" t="s">
        <v>51</v>
      </c>
      <c r="O34" s="5" t="s">
        <v>67</v>
      </c>
      <c r="P34" s="5"/>
      <c r="Q34" s="5"/>
      <c r="R34" s="5"/>
      <c r="S34" s="5"/>
      <c r="T34" s="5"/>
      <c r="U34" s="5"/>
      <c r="V34" s="5"/>
    </row>
    <row r="35" spans="1:22" x14ac:dyDescent="0.25">
      <c r="A35" s="18" t="s">
        <v>66</v>
      </c>
      <c r="B35" s="19" t="s">
        <v>189</v>
      </c>
      <c r="C35" s="18" t="s">
        <v>52</v>
      </c>
      <c r="D35" s="18" t="s">
        <v>245</v>
      </c>
      <c r="E35" s="23">
        <v>700</v>
      </c>
      <c r="F35" s="18" t="s">
        <v>1</v>
      </c>
      <c r="G35" s="7"/>
      <c r="H35" s="24">
        <v>12</v>
      </c>
      <c r="I35" s="7"/>
      <c r="J35" s="5" t="s">
        <v>83</v>
      </c>
      <c r="K35" s="5" t="s">
        <v>86</v>
      </c>
      <c r="L35" s="18" t="s">
        <v>51</v>
      </c>
      <c r="M35" s="18" t="s">
        <v>51</v>
      </c>
      <c r="N35" s="18" t="s">
        <v>51</v>
      </c>
      <c r="O35" s="18" t="s">
        <v>67</v>
      </c>
      <c r="P35" s="5"/>
      <c r="Q35" s="5"/>
      <c r="R35" s="5"/>
      <c r="S35" s="5"/>
      <c r="T35" s="5"/>
      <c r="U35" s="5"/>
      <c r="V35" s="5"/>
    </row>
    <row r="36" spans="1:22" x14ac:dyDescent="0.25">
      <c r="A36" s="5" t="s">
        <v>66</v>
      </c>
      <c r="B36" s="20" t="s">
        <v>195</v>
      </c>
      <c r="C36" s="5" t="s">
        <v>52</v>
      </c>
      <c r="D36" s="5" t="s">
        <v>246</v>
      </c>
      <c r="E36" s="13">
        <v>1100</v>
      </c>
      <c r="F36" s="5" t="s">
        <v>1</v>
      </c>
      <c r="G36" s="7"/>
      <c r="H36" s="10">
        <v>12</v>
      </c>
      <c r="I36" s="7"/>
      <c r="J36" s="5" t="s">
        <v>83</v>
      </c>
      <c r="K36" s="5" t="s">
        <v>86</v>
      </c>
      <c r="L36" s="5" t="s">
        <v>51</v>
      </c>
      <c r="M36" s="5" t="s">
        <v>50</v>
      </c>
      <c r="N36" s="5" t="s">
        <v>51</v>
      </c>
      <c r="O36" s="5" t="s">
        <v>67</v>
      </c>
      <c r="P36" s="5"/>
      <c r="Q36" s="5"/>
      <c r="R36" s="5"/>
      <c r="S36" s="5"/>
      <c r="T36" s="5"/>
      <c r="U36" s="5"/>
      <c r="V36" s="5"/>
    </row>
    <row r="37" spans="1:22" x14ac:dyDescent="0.25">
      <c r="A37" s="5" t="s">
        <v>66</v>
      </c>
      <c r="B37" s="20" t="s">
        <v>196</v>
      </c>
      <c r="C37" s="5" t="s">
        <v>52</v>
      </c>
      <c r="D37" s="5" t="s">
        <v>247</v>
      </c>
      <c r="E37" s="13">
        <v>2300</v>
      </c>
      <c r="F37" s="5" t="s">
        <v>1</v>
      </c>
      <c r="G37" s="7"/>
      <c r="H37" s="10">
        <v>12</v>
      </c>
      <c r="I37" s="7"/>
      <c r="J37" s="5" t="s">
        <v>83</v>
      </c>
      <c r="K37" s="5" t="s">
        <v>86</v>
      </c>
      <c r="L37" s="5" t="s">
        <v>51</v>
      </c>
      <c r="M37" s="5" t="s">
        <v>51</v>
      </c>
      <c r="N37" s="5" t="s">
        <v>51</v>
      </c>
      <c r="O37" s="5" t="s">
        <v>67</v>
      </c>
      <c r="P37" s="5"/>
      <c r="Q37" s="5"/>
      <c r="R37" s="5"/>
      <c r="S37" s="5"/>
      <c r="T37" s="5"/>
      <c r="U37" s="5"/>
      <c r="V37" s="5"/>
    </row>
    <row r="38" spans="1:22" x14ac:dyDescent="0.25">
      <c r="A38" s="5" t="s">
        <v>66</v>
      </c>
      <c r="B38" s="20" t="s">
        <v>197</v>
      </c>
      <c r="C38" s="5" t="s">
        <v>52</v>
      </c>
      <c r="D38" s="5" t="s">
        <v>248</v>
      </c>
      <c r="E38" s="13">
        <v>750</v>
      </c>
      <c r="F38" s="5" t="s">
        <v>1</v>
      </c>
      <c r="G38" s="7"/>
      <c r="H38" s="10">
        <v>12</v>
      </c>
      <c r="I38" s="7"/>
      <c r="J38" s="5" t="s">
        <v>83</v>
      </c>
      <c r="K38" s="5" t="s">
        <v>86</v>
      </c>
      <c r="L38" s="5" t="s">
        <v>51</v>
      </c>
      <c r="M38" s="5" t="s">
        <v>51</v>
      </c>
      <c r="N38" s="5" t="s">
        <v>51</v>
      </c>
      <c r="O38" s="5" t="s">
        <v>67</v>
      </c>
      <c r="P38" s="5"/>
      <c r="Q38" s="5"/>
      <c r="R38" s="5"/>
      <c r="S38" s="5"/>
      <c r="T38" s="5"/>
      <c r="U38" s="5"/>
      <c r="V38" s="5"/>
    </row>
    <row r="39" spans="1:22" x14ac:dyDescent="0.25">
      <c r="A39" s="5" t="s">
        <v>66</v>
      </c>
      <c r="B39" s="19" t="s">
        <v>198</v>
      </c>
      <c r="C39" s="5" t="s">
        <v>160</v>
      </c>
      <c r="D39" s="5" t="s">
        <v>249</v>
      </c>
      <c r="E39" s="13">
        <v>500</v>
      </c>
      <c r="F39" s="5" t="s">
        <v>1</v>
      </c>
      <c r="G39" s="7"/>
      <c r="H39" s="10">
        <v>12</v>
      </c>
      <c r="I39" s="7"/>
      <c r="J39" s="5" t="s">
        <v>83</v>
      </c>
      <c r="K39" s="5" t="s">
        <v>86</v>
      </c>
      <c r="L39" s="5" t="s">
        <v>51</v>
      </c>
      <c r="M39" s="5" t="s">
        <v>50</v>
      </c>
      <c r="N39" s="5" t="s">
        <v>51</v>
      </c>
      <c r="O39" s="5" t="s">
        <v>67</v>
      </c>
      <c r="P39" s="5"/>
      <c r="Q39" s="5"/>
      <c r="R39" s="5"/>
      <c r="S39" s="5"/>
      <c r="T39" s="5"/>
      <c r="U39" s="5"/>
      <c r="V39" s="5"/>
    </row>
    <row r="40" spans="1:22" x14ac:dyDescent="0.25">
      <c r="A40" s="5" t="s">
        <v>66</v>
      </c>
      <c r="B40" s="19" t="s">
        <v>199</v>
      </c>
      <c r="C40" s="5" t="s">
        <v>52</v>
      </c>
      <c r="D40" s="5" t="s">
        <v>250</v>
      </c>
      <c r="E40" s="13">
        <v>200</v>
      </c>
      <c r="F40" s="5" t="s">
        <v>1</v>
      </c>
      <c r="G40" s="7"/>
      <c r="H40" s="10">
        <v>6</v>
      </c>
      <c r="I40" s="7"/>
      <c r="J40" s="5" t="s">
        <v>83</v>
      </c>
      <c r="K40" s="5" t="s">
        <v>86</v>
      </c>
      <c r="L40" s="5" t="s">
        <v>51</v>
      </c>
      <c r="M40" s="5" t="s">
        <v>51</v>
      </c>
      <c r="N40" s="5" t="s">
        <v>51</v>
      </c>
      <c r="O40" s="5" t="s">
        <v>67</v>
      </c>
      <c r="P40" s="5"/>
      <c r="Q40" s="5"/>
      <c r="R40" s="5"/>
      <c r="S40" s="5"/>
      <c r="T40" s="5"/>
      <c r="U40" s="5"/>
      <c r="V40" s="5"/>
    </row>
    <row r="41" spans="1:22" x14ac:dyDescent="0.25">
      <c r="A41" s="5" t="s">
        <v>66</v>
      </c>
      <c r="B41" s="5" t="s">
        <v>200</v>
      </c>
      <c r="C41" s="5" t="s">
        <v>52</v>
      </c>
      <c r="D41" s="5" t="s">
        <v>251</v>
      </c>
      <c r="E41" s="13">
        <v>1700</v>
      </c>
      <c r="F41" s="5" t="s">
        <v>1</v>
      </c>
      <c r="G41" s="7"/>
      <c r="H41" s="10">
        <v>12</v>
      </c>
      <c r="I41" s="7"/>
      <c r="J41" s="5" t="s">
        <v>83</v>
      </c>
      <c r="K41" s="5" t="s">
        <v>86</v>
      </c>
      <c r="L41" s="5" t="s">
        <v>51</v>
      </c>
      <c r="M41" s="5" t="s">
        <v>51</v>
      </c>
      <c r="N41" s="5" t="s">
        <v>51</v>
      </c>
      <c r="O41" s="5" t="s">
        <v>67</v>
      </c>
      <c r="P41" s="5"/>
      <c r="Q41" s="5"/>
      <c r="R41" s="5"/>
      <c r="S41" s="5"/>
      <c r="T41" s="5"/>
      <c r="U41" s="5"/>
      <c r="V41" s="5"/>
    </row>
    <row r="42" spans="1:22" x14ac:dyDescent="0.25">
      <c r="A42" s="5" t="s">
        <v>66</v>
      </c>
      <c r="B42" s="21" t="s">
        <v>201</v>
      </c>
      <c r="C42" s="5" t="s">
        <v>52</v>
      </c>
      <c r="D42" s="5" t="s">
        <v>252</v>
      </c>
      <c r="E42" s="13">
        <v>250</v>
      </c>
      <c r="F42" s="5" t="s">
        <v>1</v>
      </c>
      <c r="G42" s="7"/>
      <c r="H42" s="10">
        <v>12</v>
      </c>
      <c r="I42" s="7"/>
      <c r="J42" s="5" t="s">
        <v>83</v>
      </c>
      <c r="K42" s="5" t="s">
        <v>86</v>
      </c>
      <c r="L42" s="5" t="s">
        <v>51</v>
      </c>
      <c r="M42" s="5" t="s">
        <v>51</v>
      </c>
      <c r="N42" s="5" t="s">
        <v>51</v>
      </c>
      <c r="O42" s="5" t="s">
        <v>67</v>
      </c>
      <c r="P42" s="5"/>
      <c r="Q42" s="5"/>
      <c r="R42" s="5"/>
      <c r="S42" s="5"/>
      <c r="T42" s="5"/>
      <c r="U42" s="5"/>
      <c r="V42" s="5"/>
    </row>
    <row r="43" spans="1:22" x14ac:dyDescent="0.25">
      <c r="A43" s="5" t="s">
        <v>66</v>
      </c>
      <c r="B43" s="20" t="s">
        <v>202</v>
      </c>
      <c r="C43" s="5" t="s">
        <v>52</v>
      </c>
      <c r="D43" s="5" t="s">
        <v>253</v>
      </c>
      <c r="E43" s="13">
        <v>350</v>
      </c>
      <c r="F43" s="5" t="s">
        <v>1</v>
      </c>
      <c r="G43" s="7"/>
      <c r="H43" s="10">
        <v>12</v>
      </c>
      <c r="I43" s="7"/>
      <c r="J43" s="5" t="s">
        <v>83</v>
      </c>
      <c r="K43" s="5" t="s">
        <v>86</v>
      </c>
      <c r="L43" s="5" t="s">
        <v>51</v>
      </c>
      <c r="M43" s="5" t="s">
        <v>51</v>
      </c>
      <c r="N43" s="5" t="s">
        <v>51</v>
      </c>
      <c r="O43" s="5" t="s">
        <v>67</v>
      </c>
      <c r="P43" s="5"/>
      <c r="Q43" s="5"/>
      <c r="R43" s="5"/>
      <c r="S43" s="5"/>
      <c r="T43" s="5"/>
      <c r="U43" s="5"/>
      <c r="V43" s="5"/>
    </row>
    <row r="44" spans="1:22" x14ac:dyDescent="0.25">
      <c r="A44" s="5" t="s">
        <v>66</v>
      </c>
      <c r="B44" s="22" t="s">
        <v>203</v>
      </c>
      <c r="C44" s="5" t="s">
        <v>52</v>
      </c>
      <c r="D44" s="5" t="s">
        <v>254</v>
      </c>
      <c r="E44" s="13">
        <v>850</v>
      </c>
      <c r="F44" s="5" t="s">
        <v>1</v>
      </c>
      <c r="G44" s="7"/>
      <c r="H44" s="10">
        <v>12</v>
      </c>
      <c r="I44" s="7"/>
      <c r="J44" s="5" t="s">
        <v>83</v>
      </c>
      <c r="K44" s="5" t="s">
        <v>86</v>
      </c>
      <c r="L44" s="5" t="s">
        <v>51</v>
      </c>
      <c r="M44" s="5" t="s">
        <v>51</v>
      </c>
      <c r="N44" s="5" t="s">
        <v>51</v>
      </c>
      <c r="O44" s="5" t="s">
        <v>67</v>
      </c>
      <c r="P44" s="5"/>
      <c r="Q44" s="5"/>
      <c r="R44" s="5"/>
      <c r="S44" s="5"/>
      <c r="T44" s="5"/>
      <c r="U44" s="5"/>
      <c r="V44" s="5"/>
    </row>
    <row r="45" spans="1:22" x14ac:dyDescent="0.25">
      <c r="A45" s="5" t="s">
        <v>66</v>
      </c>
      <c r="B45" s="18" t="s">
        <v>204</v>
      </c>
      <c r="C45" s="5" t="s">
        <v>53</v>
      </c>
      <c r="D45" s="5" t="s">
        <v>222</v>
      </c>
      <c r="E45" s="13">
        <v>624</v>
      </c>
      <c r="F45" s="5" t="s">
        <v>1</v>
      </c>
      <c r="G45" s="7"/>
      <c r="H45" s="10">
        <v>12</v>
      </c>
      <c r="I45" s="7"/>
      <c r="J45" s="5" t="s">
        <v>83</v>
      </c>
      <c r="K45" s="5" t="s">
        <v>86</v>
      </c>
      <c r="L45" s="5" t="s">
        <v>51</v>
      </c>
      <c r="M45" s="5" t="s">
        <v>51</v>
      </c>
      <c r="N45" s="5" t="s">
        <v>51</v>
      </c>
      <c r="O45" s="5" t="s">
        <v>67</v>
      </c>
      <c r="P45" s="5"/>
      <c r="Q45" s="5"/>
      <c r="R45" s="5"/>
      <c r="S45" s="5"/>
      <c r="T45" s="5"/>
      <c r="U45" s="5"/>
      <c r="V45" s="5"/>
    </row>
    <row r="46" spans="1:22" x14ac:dyDescent="0.25">
      <c r="A46" s="5" t="s">
        <v>66</v>
      </c>
      <c r="B46" s="18" t="s">
        <v>205</v>
      </c>
      <c r="C46" s="5" t="s">
        <v>52</v>
      </c>
      <c r="D46" s="5" t="s">
        <v>255</v>
      </c>
      <c r="E46" s="13">
        <v>1400</v>
      </c>
      <c r="F46" s="5" t="s">
        <v>1</v>
      </c>
      <c r="G46" s="7"/>
      <c r="H46" s="10">
        <v>12</v>
      </c>
      <c r="I46" s="7"/>
      <c r="J46" s="5" t="s">
        <v>83</v>
      </c>
      <c r="K46" s="5" t="s">
        <v>86</v>
      </c>
      <c r="L46" s="5" t="s">
        <v>51</v>
      </c>
      <c r="M46" s="5" t="s">
        <v>51</v>
      </c>
      <c r="N46" s="5" t="s">
        <v>51</v>
      </c>
      <c r="O46" s="5" t="s">
        <v>67</v>
      </c>
      <c r="P46" s="5"/>
      <c r="Q46" s="5"/>
      <c r="R46" s="5"/>
      <c r="S46" s="5"/>
      <c r="T46" s="5"/>
      <c r="U46" s="5"/>
      <c r="V46" s="5"/>
    </row>
    <row r="47" spans="1:22" x14ac:dyDescent="0.25">
      <c r="A47" s="5" t="s">
        <v>66</v>
      </c>
      <c r="B47" s="18" t="s">
        <v>206</v>
      </c>
      <c r="C47" s="5" t="s">
        <v>52</v>
      </c>
      <c r="D47" s="5" t="s">
        <v>255</v>
      </c>
      <c r="E47" s="13">
        <v>800</v>
      </c>
      <c r="F47" s="5" t="s">
        <v>1</v>
      </c>
      <c r="G47" s="7"/>
      <c r="H47" s="10">
        <v>12</v>
      </c>
      <c r="I47" s="7"/>
      <c r="J47" s="5" t="s">
        <v>83</v>
      </c>
      <c r="K47" s="5" t="s">
        <v>86</v>
      </c>
      <c r="L47" s="5" t="s">
        <v>51</v>
      </c>
      <c r="M47" s="5" t="s">
        <v>51</v>
      </c>
      <c r="N47" s="5" t="s">
        <v>51</v>
      </c>
      <c r="O47" s="5" t="s">
        <v>67</v>
      </c>
      <c r="P47" s="5"/>
      <c r="Q47" s="5"/>
      <c r="R47" s="5"/>
      <c r="S47" s="5"/>
      <c r="T47" s="5"/>
      <c r="U47" s="5"/>
      <c r="V47" s="5"/>
    </row>
    <row r="48" spans="1:22" x14ac:dyDescent="0.25">
      <c r="A48" s="5" t="s">
        <v>66</v>
      </c>
      <c r="B48" s="5" t="s">
        <v>207</v>
      </c>
      <c r="C48" s="5" t="s">
        <v>52</v>
      </c>
      <c r="D48" s="5" t="s">
        <v>256</v>
      </c>
      <c r="E48" s="13">
        <v>2630</v>
      </c>
      <c r="F48" s="5" t="s">
        <v>1</v>
      </c>
      <c r="G48" s="7"/>
      <c r="H48" s="10">
        <v>12</v>
      </c>
      <c r="I48" s="7"/>
      <c r="J48" s="5" t="s">
        <v>83</v>
      </c>
      <c r="K48" s="5" t="s">
        <v>86</v>
      </c>
      <c r="L48" s="5" t="s">
        <v>51</v>
      </c>
      <c r="M48" s="5" t="s">
        <v>51</v>
      </c>
      <c r="N48" s="5" t="s">
        <v>51</v>
      </c>
      <c r="O48" s="5" t="s">
        <v>67</v>
      </c>
      <c r="P48" s="5"/>
      <c r="Q48" s="5"/>
      <c r="R48" s="5"/>
      <c r="S48" s="5"/>
      <c r="T48" s="5"/>
      <c r="U48" s="5"/>
      <c r="V48" s="5"/>
    </row>
    <row r="49" spans="1:22" x14ac:dyDescent="0.25">
      <c r="A49" s="5" t="s">
        <v>66</v>
      </c>
      <c r="B49" s="5" t="s">
        <v>168</v>
      </c>
      <c r="C49" s="5" t="s">
        <v>53</v>
      </c>
      <c r="D49" s="5" t="s">
        <v>257</v>
      </c>
      <c r="E49" s="13">
        <v>32700</v>
      </c>
      <c r="F49" s="5" t="s">
        <v>1</v>
      </c>
      <c r="G49" s="7"/>
      <c r="H49" s="10">
        <v>6</v>
      </c>
      <c r="I49" s="7"/>
      <c r="J49" s="5" t="s">
        <v>84</v>
      </c>
      <c r="K49" s="5" t="s">
        <v>85</v>
      </c>
      <c r="L49" s="5" t="s">
        <v>51</v>
      </c>
      <c r="M49" s="5" t="s">
        <v>51</v>
      </c>
      <c r="N49" s="5" t="s">
        <v>51</v>
      </c>
      <c r="O49" s="5" t="s">
        <v>67</v>
      </c>
      <c r="P49" s="5"/>
      <c r="Q49" s="5"/>
      <c r="R49" s="5"/>
      <c r="S49" s="5"/>
      <c r="T49" s="5"/>
      <c r="U49" s="5"/>
      <c r="V49" s="5"/>
    </row>
    <row r="50" spans="1:22" x14ac:dyDescent="0.25">
      <c r="A50" s="5" t="s">
        <v>66</v>
      </c>
      <c r="B50" s="5" t="s">
        <v>208</v>
      </c>
      <c r="C50" s="5" t="s">
        <v>52</v>
      </c>
      <c r="D50" s="5" t="s">
        <v>258</v>
      </c>
      <c r="E50" s="13">
        <v>1800</v>
      </c>
      <c r="F50" s="5" t="s">
        <v>1</v>
      </c>
      <c r="G50" s="7"/>
      <c r="H50" s="10">
        <v>12</v>
      </c>
      <c r="I50" s="7"/>
      <c r="J50" s="5" t="s">
        <v>83</v>
      </c>
      <c r="K50" s="5" t="s">
        <v>86</v>
      </c>
      <c r="L50" s="5" t="s">
        <v>51</v>
      </c>
      <c r="M50" s="5" t="s">
        <v>51</v>
      </c>
      <c r="N50" s="5" t="s">
        <v>51</v>
      </c>
      <c r="O50" s="5" t="s">
        <v>67</v>
      </c>
      <c r="P50" s="5"/>
      <c r="Q50" s="5"/>
      <c r="R50" s="5"/>
      <c r="S50" s="5"/>
      <c r="T50" s="5"/>
      <c r="U50" s="5"/>
      <c r="V50" s="5"/>
    </row>
    <row r="51" spans="1:22" x14ac:dyDescent="0.25">
      <c r="A51" s="5" t="s">
        <v>66</v>
      </c>
      <c r="B51" s="18" t="s">
        <v>209</v>
      </c>
      <c r="C51" s="5" t="s">
        <v>52</v>
      </c>
      <c r="D51" s="5" t="s">
        <v>259</v>
      </c>
      <c r="E51" s="13">
        <v>500</v>
      </c>
      <c r="F51" s="5" t="s">
        <v>1</v>
      </c>
      <c r="G51" s="7"/>
      <c r="H51" s="10">
        <v>12</v>
      </c>
      <c r="I51" s="7"/>
      <c r="J51" s="5" t="s">
        <v>83</v>
      </c>
      <c r="K51" s="5" t="s">
        <v>86</v>
      </c>
      <c r="L51" s="5" t="s">
        <v>51</v>
      </c>
      <c r="M51" s="5" t="s">
        <v>51</v>
      </c>
      <c r="N51" s="5" t="s">
        <v>51</v>
      </c>
      <c r="O51" s="5" t="s">
        <v>67</v>
      </c>
      <c r="P51" s="5"/>
      <c r="Q51" s="5"/>
      <c r="R51" s="5"/>
      <c r="S51" s="5"/>
      <c r="T51" s="5"/>
      <c r="U51" s="5"/>
      <c r="V51" s="5"/>
    </row>
    <row r="52" spans="1:22" ht="30" x14ac:dyDescent="0.25">
      <c r="A52" s="5" t="s">
        <v>66</v>
      </c>
      <c r="B52" s="19" t="s">
        <v>210</v>
      </c>
      <c r="C52" s="5" t="s">
        <v>53</v>
      </c>
      <c r="D52" s="5" t="s">
        <v>260</v>
      </c>
      <c r="E52" s="13">
        <v>1200</v>
      </c>
      <c r="F52" s="5" t="s">
        <v>1</v>
      </c>
      <c r="G52" s="7"/>
      <c r="H52" s="10">
        <v>6</v>
      </c>
      <c r="I52" s="7"/>
      <c r="J52" s="5" t="s">
        <v>83</v>
      </c>
      <c r="K52" s="5" t="s">
        <v>86</v>
      </c>
      <c r="L52" s="5" t="s">
        <v>51</v>
      </c>
      <c r="M52" s="5" t="s">
        <v>51</v>
      </c>
      <c r="N52" s="5" t="s">
        <v>51</v>
      </c>
      <c r="O52" s="5" t="s">
        <v>67</v>
      </c>
      <c r="P52" s="5"/>
      <c r="Q52" s="5"/>
      <c r="R52" s="5"/>
      <c r="S52" s="5"/>
      <c r="T52" s="5"/>
      <c r="U52" s="5"/>
      <c r="V52" s="5"/>
    </row>
    <row r="53" spans="1:22" x14ac:dyDescent="0.25">
      <c r="A53" s="5" t="s">
        <v>66</v>
      </c>
      <c r="B53" s="5" t="s">
        <v>211</v>
      </c>
      <c r="C53" s="5" t="s">
        <v>53</v>
      </c>
      <c r="D53" s="5" t="s">
        <v>261</v>
      </c>
      <c r="E53" s="13">
        <v>400</v>
      </c>
      <c r="F53" s="5" t="s">
        <v>1</v>
      </c>
      <c r="G53" s="7"/>
      <c r="H53" s="10">
        <v>3</v>
      </c>
      <c r="I53" s="7"/>
      <c r="J53" s="5" t="s">
        <v>86</v>
      </c>
      <c r="K53" s="5" t="s">
        <v>86</v>
      </c>
      <c r="L53" s="5" t="s">
        <v>51</v>
      </c>
      <c r="M53" s="5" t="s">
        <v>51</v>
      </c>
      <c r="N53" s="5" t="s">
        <v>51</v>
      </c>
      <c r="O53" s="5" t="s">
        <v>67</v>
      </c>
      <c r="P53" s="5"/>
      <c r="Q53" s="5"/>
      <c r="R53" s="5"/>
      <c r="S53" s="5"/>
      <c r="T53" s="5"/>
      <c r="U53" s="5"/>
      <c r="V53" s="5"/>
    </row>
    <row r="54" spans="1:22" x14ac:dyDescent="0.25">
      <c r="A54" s="5" t="s">
        <v>66</v>
      </c>
      <c r="B54" s="18" t="s">
        <v>272</v>
      </c>
      <c r="C54" s="5" t="s">
        <v>52</v>
      </c>
      <c r="D54" s="5" t="s">
        <v>266</v>
      </c>
      <c r="E54" s="13">
        <v>1100</v>
      </c>
      <c r="F54" s="5" t="s">
        <v>1</v>
      </c>
      <c r="G54" s="7"/>
      <c r="H54" s="10">
        <v>3</v>
      </c>
      <c r="I54" s="7"/>
      <c r="J54" s="5" t="s">
        <v>83</v>
      </c>
      <c r="K54" s="5" t="s">
        <v>79</v>
      </c>
      <c r="L54" s="5" t="s">
        <v>51</v>
      </c>
      <c r="M54" s="5" t="s">
        <v>51</v>
      </c>
      <c r="N54" s="5" t="s">
        <v>51</v>
      </c>
      <c r="O54" s="5" t="s">
        <v>67</v>
      </c>
      <c r="P54" s="5"/>
      <c r="Q54" s="5"/>
      <c r="R54" s="5"/>
      <c r="S54" s="5"/>
      <c r="T54" s="5"/>
      <c r="U54" s="5"/>
      <c r="V54" s="5"/>
    </row>
    <row r="55" spans="1:22" x14ac:dyDescent="0.25">
      <c r="A55" s="5" t="s">
        <v>66</v>
      </c>
      <c r="B55" s="5" t="s">
        <v>212</v>
      </c>
      <c r="C55" s="5" t="s">
        <v>53</v>
      </c>
      <c r="D55" s="5" t="s">
        <v>262</v>
      </c>
      <c r="E55" s="13">
        <v>1340</v>
      </c>
      <c r="F55" s="5" t="s">
        <v>1</v>
      </c>
      <c r="G55" s="7"/>
      <c r="H55" s="10">
        <v>12</v>
      </c>
      <c r="I55" s="7"/>
      <c r="J55" s="5" t="s">
        <v>83</v>
      </c>
      <c r="K55" s="5" t="s">
        <v>86</v>
      </c>
      <c r="L55" s="5" t="s">
        <v>51</v>
      </c>
      <c r="M55" s="5" t="s">
        <v>51</v>
      </c>
      <c r="N55" s="5" t="s">
        <v>51</v>
      </c>
      <c r="O55" s="5" t="s">
        <v>67</v>
      </c>
      <c r="P55" s="5"/>
      <c r="Q55" s="5"/>
      <c r="R55" s="5"/>
      <c r="S55" s="5"/>
      <c r="T55" s="5"/>
      <c r="U55" s="5"/>
      <c r="V55" s="5"/>
    </row>
    <row r="56" spans="1:22" x14ac:dyDescent="0.25">
      <c r="A56" s="5" t="s">
        <v>66</v>
      </c>
      <c r="B56" s="19" t="s">
        <v>271</v>
      </c>
      <c r="C56" s="5" t="s">
        <v>53</v>
      </c>
      <c r="D56" s="5" t="s">
        <v>273</v>
      </c>
      <c r="E56" s="13">
        <v>400</v>
      </c>
      <c r="F56" s="5" t="s">
        <v>1</v>
      </c>
      <c r="G56" s="7"/>
      <c r="H56" s="10">
        <v>3</v>
      </c>
      <c r="I56" s="7"/>
      <c r="J56" s="5" t="s">
        <v>86</v>
      </c>
      <c r="K56" s="5" t="s">
        <v>86</v>
      </c>
      <c r="L56" s="5" t="s">
        <v>51</v>
      </c>
      <c r="M56" s="5" t="s">
        <v>51</v>
      </c>
      <c r="N56" s="5" t="s">
        <v>51</v>
      </c>
      <c r="O56" s="5" t="s">
        <v>67</v>
      </c>
      <c r="P56" s="5"/>
      <c r="Q56" s="5"/>
      <c r="R56" s="5"/>
      <c r="S56" s="5"/>
      <c r="T56" s="5"/>
      <c r="U56" s="5"/>
      <c r="V56" s="5"/>
    </row>
    <row r="57" spans="1:22" x14ac:dyDescent="0.25">
      <c r="A57" s="5" t="s">
        <v>66</v>
      </c>
      <c r="B57" s="18" t="s">
        <v>267</v>
      </c>
      <c r="C57" s="5" t="s">
        <v>52</v>
      </c>
      <c r="D57" s="5" t="s">
        <v>268</v>
      </c>
      <c r="E57" s="13">
        <v>350</v>
      </c>
      <c r="F57" s="5" t="s">
        <v>1</v>
      </c>
      <c r="G57" s="7"/>
      <c r="H57" s="10">
        <v>6</v>
      </c>
      <c r="I57" s="7"/>
      <c r="J57" s="5" t="s">
        <v>84</v>
      </c>
      <c r="K57" s="5" t="s">
        <v>85</v>
      </c>
      <c r="L57" s="5" t="s">
        <v>51</v>
      </c>
      <c r="M57" s="5" t="s">
        <v>51</v>
      </c>
      <c r="N57" s="5" t="s">
        <v>51</v>
      </c>
      <c r="O57" s="5" t="s">
        <v>67</v>
      </c>
      <c r="P57" s="5"/>
      <c r="Q57" s="5"/>
      <c r="R57" s="5"/>
      <c r="S57" s="5"/>
      <c r="T57" s="5"/>
      <c r="U57" s="5"/>
      <c r="V57" s="5"/>
    </row>
    <row r="58" spans="1:22" ht="30" x14ac:dyDescent="0.25">
      <c r="A58" s="5" t="s">
        <v>66</v>
      </c>
      <c r="B58" s="19" t="s">
        <v>269</v>
      </c>
      <c r="C58" s="5" t="s">
        <v>53</v>
      </c>
      <c r="D58" s="5" t="s">
        <v>270</v>
      </c>
      <c r="E58" s="13">
        <v>450</v>
      </c>
      <c r="F58" s="5" t="s">
        <v>1</v>
      </c>
      <c r="G58" s="7"/>
      <c r="H58" s="10">
        <v>12</v>
      </c>
      <c r="I58" s="7"/>
      <c r="J58" s="5" t="s">
        <v>83</v>
      </c>
      <c r="K58" s="5" t="s">
        <v>86</v>
      </c>
      <c r="L58" s="5" t="s">
        <v>51</v>
      </c>
      <c r="M58" s="5" t="s">
        <v>51</v>
      </c>
      <c r="N58" s="5" t="s">
        <v>51</v>
      </c>
      <c r="O58" s="5" t="s">
        <v>67</v>
      </c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2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5</v>
      </c>
      <c r="B2" s="4" t="str">
        <f>'Planuojami Pirkimai'!B2</f>
        <v>Ryšių paslaugos</v>
      </c>
      <c r="C2" s="4">
        <f>IFERROR(VLOOKUP('Planuojami Pirkimai'!C2,TypeTable,2,FALSE),-1)</f>
        <v>2</v>
      </c>
      <c r="D2" s="4" t="str">
        <f>'Planuojami Pirkimai'!D2</f>
        <v>79416000</v>
      </c>
      <c r="E2" s="4">
        <f>'Planuojami Pirkimai'!E2</f>
        <v>4696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12</v>
      </c>
      <c r="I2" s="9">
        <f>'Planuojami Pirkimai'!I2</f>
        <v>0</v>
      </c>
      <c r="J2" s="4">
        <f>IFERROR(VLOOKUP('Planuojami Pirkimai'!J2,QuarterTable,2,FALSE),'Planuojami Pirkimai'!J2)</f>
        <v>17</v>
      </c>
      <c r="K2" s="4">
        <f>IFERROR(VLOOKUP('Planuojami Pirkimai'!K2,QuarterTable,2,FALSE),'Planuojami Pirkimai'!K2)</f>
        <v>20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 t="str">
        <f>IFERROR(VLOOKUP('Planuojami Pirkimai'!O2,TitleTable,2,FALSE),'Planuojami Pirkimai'!O2)</f>
        <v>Kita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5</v>
      </c>
      <c r="B3" s="4" t="str">
        <f>'Planuojami Pirkimai'!B3</f>
        <v>Kvalifikacijos kėlimas</v>
      </c>
      <c r="C3" s="4">
        <f>IFERROR(VLOOKUP('Planuojami Pirkimai'!C3,TypeTable,2,FALSE),-1)</f>
        <v>2</v>
      </c>
      <c r="D3" s="4" t="str">
        <f>'Planuojami Pirkimai'!D3</f>
        <v>80590000</v>
      </c>
      <c r="E3" s="4">
        <f>'Planuojami Pirkimai'!E3</f>
        <v>5302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12</v>
      </c>
      <c r="I3" s="9">
        <f>'Planuojami Pirkimai'!I3</f>
        <v>0</v>
      </c>
      <c r="J3" s="4">
        <f>IFERROR(VLOOKUP('Planuojami Pirkimai'!J3,QuarterTable,2,FALSE),'Planuojami Pirkimai'!J3)</f>
        <v>17</v>
      </c>
      <c r="K3" s="4">
        <f>IFERROR(VLOOKUP('Planuojami Pirkimai'!K3,QuarterTable,2,FALSE),'Planuojami Pirkimai'!K3)</f>
        <v>20</v>
      </c>
      <c r="L3" s="4">
        <f>IFERROR(VLOOKUP('Planuojami Pirkimai'!L3,YesNoTable,2,FALSE),-1)</f>
        <v>0</v>
      </c>
      <c r="M3" s="4">
        <f>IFERROR(VLOOKUP('Planuojami Pirkimai'!M3,YesNoTable,2,FALSE),-1)</f>
        <v>0</v>
      </c>
      <c r="N3" s="4">
        <f>IFERROR(VLOOKUP('Planuojami Pirkimai'!N3,YesNoTable,2,FALSE),-1)</f>
        <v>0</v>
      </c>
      <c r="O3">
        <f>IFERROR(VLOOKUP('Planuojami Pirkimai'!O3,TitleTable,2,FALSE),'Planuojami Pirkimai'!O3)</f>
        <v>23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5</v>
      </c>
      <c r="B4" s="4" t="str">
        <f>'Planuojami Pirkimai'!B4</f>
        <v>Mokyklinių autobusų draudimas (Kasko ir privalomasis)</v>
      </c>
      <c r="C4" s="4">
        <f>IFERROR(VLOOKUP('Planuojami Pirkimai'!C4,TypeTable,2,FALSE),-1)</f>
        <v>2</v>
      </c>
      <c r="D4" s="4" t="str">
        <f>'Planuojami Pirkimai'!D4</f>
        <v>66514100</v>
      </c>
      <c r="E4" s="4">
        <f>'Planuojami Pirkimai'!E4</f>
        <v>2200</v>
      </c>
      <c r="F4" s="4">
        <f>IFERROR(VLOOKUP('Planuojami Pirkimai'!F4,MeasurementTable,2,FALSE),'Planuojami Pirkimai'!F4)</f>
        <v>1</v>
      </c>
      <c r="G4" s="9">
        <f>'Planuojami Pirkimai'!G4</f>
        <v>0</v>
      </c>
      <c r="H4" s="4">
        <f>'Planuojami Pirkimai'!H4</f>
        <v>6</v>
      </c>
      <c r="I4" s="9">
        <f>'Planuojami Pirkimai'!I4</f>
        <v>0</v>
      </c>
      <c r="J4" s="4">
        <f>IFERROR(VLOOKUP('Planuojami Pirkimai'!J4,QuarterTable,2,FALSE),'Planuojami Pirkimai'!J4)</f>
        <v>19</v>
      </c>
      <c r="K4" s="4">
        <f>IFERROR(VLOOKUP('Planuojami Pirkimai'!K4,QuarterTable,2,FALSE),'Planuojami Pirkimai'!K4)</f>
        <v>20</v>
      </c>
      <c r="L4" s="4">
        <f>IFERROR(VLOOKUP('Planuojami Pirkimai'!L4,YesNoTable,2,FALSE),-1)</f>
        <v>0</v>
      </c>
      <c r="M4" s="4">
        <f>IFERROR(VLOOKUP('Planuojami Pirkimai'!M4,YesNoTable,2,FALSE),-1)</f>
        <v>0</v>
      </c>
      <c r="N4" s="4">
        <f>IFERROR(VLOOKUP('Planuojami Pirkimai'!N4,YesNoTable,2,FALSE),-1)</f>
        <v>0</v>
      </c>
      <c r="O4">
        <f>IFERROR(VLOOKUP('Planuojami Pirkimai'!O4,TitleTable,2,FALSE),'Planuojami Pirkimai'!O4)</f>
        <v>23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5</v>
      </c>
      <c r="B5" s="4" t="str">
        <f>'Planuojami Pirkimai'!B5</f>
        <v>Mokyklinių autobusų plovimas ir priežiūra</v>
      </c>
      <c r="C5" s="4">
        <f>IFERROR(VLOOKUP('Planuojami Pirkimai'!C5,TypeTable,2,FALSE),-1)</f>
        <v>2</v>
      </c>
      <c r="D5" s="4" t="str">
        <f>'Planuojami Pirkimai'!D5</f>
        <v>50113000</v>
      </c>
      <c r="E5" s="4">
        <f>'Planuojami Pirkimai'!E5</f>
        <v>400</v>
      </c>
      <c r="F5" s="4">
        <f>IFERROR(VLOOKUP('Planuojami Pirkimai'!F5,MeasurementTable,2,FALSE),'Planuojami Pirkimai'!F5)</f>
        <v>1</v>
      </c>
      <c r="G5" s="9">
        <f>'Planuojami Pirkimai'!G5</f>
        <v>0</v>
      </c>
      <c r="H5" s="4">
        <f>'Planuojami Pirkimai'!H5</f>
        <v>12</v>
      </c>
      <c r="I5" s="9">
        <f>'Planuojami Pirkimai'!I5</f>
        <v>0</v>
      </c>
      <c r="J5" s="4">
        <f>IFERROR(VLOOKUP('Planuojami Pirkimai'!J5,QuarterTable,2,FALSE),'Planuojami Pirkimai'!J5)</f>
        <v>17</v>
      </c>
      <c r="K5" s="4">
        <f>IFERROR(VLOOKUP('Planuojami Pirkimai'!K5,QuarterTable,2,FALSE),'Planuojami Pirkimai'!K5)</f>
        <v>20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23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5</v>
      </c>
      <c r="B6" s="4" t="str">
        <f>'Planuojami Pirkimai'!B6</f>
        <v>Komunalinės paslaugos</v>
      </c>
      <c r="C6" s="4">
        <f>IFERROR(VLOOKUP('Planuojami Pirkimai'!C6,TypeTable,2,FALSE),-1)</f>
        <v>2</v>
      </c>
      <c r="D6" s="4" t="str">
        <f>'Planuojami Pirkimai'!D6</f>
        <v>65000000</v>
      </c>
      <c r="E6" s="4">
        <f>'Planuojami Pirkimai'!E6</f>
        <v>89900</v>
      </c>
      <c r="F6" s="4">
        <f>IFERROR(VLOOKUP('Planuojami Pirkimai'!F6,MeasurementTable,2,FALSE),'Planuojami Pirkimai'!F6)</f>
        <v>1</v>
      </c>
      <c r="G6" s="9">
        <f>'Planuojami Pirkimai'!G6</f>
        <v>0</v>
      </c>
      <c r="H6" s="4">
        <f>'Planuojami Pirkimai'!H6</f>
        <v>12</v>
      </c>
      <c r="I6" s="9">
        <f>'Planuojami Pirkimai'!I6</f>
        <v>0</v>
      </c>
      <c r="J6" s="4">
        <f>IFERROR(VLOOKUP('Planuojami Pirkimai'!J6,QuarterTable,2,FALSE),'Planuojami Pirkimai'!J6)</f>
        <v>17</v>
      </c>
      <c r="K6" s="4">
        <f>IFERROR(VLOOKUP('Planuojami Pirkimai'!K6,QuarterTable,2,FALSE),'Planuojami Pirkimai'!K6)</f>
        <v>20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 t="str">
        <f>IFERROR(VLOOKUP('Planuojami Pirkimai'!O6,TitleTable,2,FALSE),'Planuojami Pirkimai'!O6)</f>
        <v>Kita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5</v>
      </c>
      <c r="B7" s="4" t="str">
        <f>'Planuojami Pirkimai'!B7</f>
        <v>Remonto ir priežiūros paslaugos</v>
      </c>
      <c r="C7" s="4">
        <f>IFERROR(VLOOKUP('Planuojami Pirkimai'!C7,TypeTable,2,FALSE),-1)</f>
        <v>2</v>
      </c>
      <c r="D7" s="4" t="str">
        <f>'Planuojami Pirkimai'!D7</f>
        <v>50700000</v>
      </c>
      <c r="E7" s="4">
        <f>'Planuojami Pirkimai'!E7</f>
        <v>3600</v>
      </c>
      <c r="F7" s="4">
        <f>IFERROR(VLOOKUP('Planuojami Pirkimai'!F7,MeasurementTable,2,FALSE),'Planuojami Pirkimai'!F7)</f>
        <v>1</v>
      </c>
      <c r="G7" s="9">
        <f>'Planuojami Pirkimai'!G7</f>
        <v>0</v>
      </c>
      <c r="H7" s="4">
        <f>'Planuojami Pirkimai'!H7</f>
        <v>3</v>
      </c>
      <c r="I7" s="9">
        <f>'Planuojami Pirkimai'!I7</f>
        <v>0</v>
      </c>
      <c r="J7" s="4">
        <f>IFERROR(VLOOKUP('Planuojami Pirkimai'!J7,QuarterTable,2,FALSE),'Planuojami Pirkimai'!J7)</f>
        <v>19</v>
      </c>
      <c r="K7" s="4">
        <f>IFERROR(VLOOKUP('Planuojami Pirkimai'!K7,QuarterTable,2,FALSE),'Planuojami Pirkimai'!K7)</f>
        <v>20</v>
      </c>
      <c r="L7" s="4">
        <f>IFERROR(VLOOKUP('Planuojami Pirkimai'!L7,YesNoTable,2,FALSE),-1)</f>
        <v>0</v>
      </c>
      <c r="M7" s="4">
        <f>IFERROR(VLOOKUP('Planuojami Pirkimai'!M7,YesNoTable,2,FALSE),-1)</f>
        <v>0</v>
      </c>
      <c r="N7" s="4">
        <f>IFERROR(VLOOKUP('Planuojami Pirkimai'!N7,YesNoTable,2,FALSE),-1)</f>
        <v>0</v>
      </c>
      <c r="O7">
        <f>IFERROR(VLOOKUP('Planuojami Pirkimai'!O7,TitleTable,2,FALSE),'Planuojami Pirkimai'!O7)</f>
        <v>23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5</v>
      </c>
      <c r="B8" s="4" t="str">
        <f>'Planuojami Pirkimai'!B8</f>
        <v>Įvairios paslaugos</v>
      </c>
      <c r="C8" s="4">
        <f>IFERROR(VLOOKUP('Planuojami Pirkimai'!C8,TypeTable,2,FALSE),-1)</f>
        <v>2</v>
      </c>
      <c r="D8" s="4" t="str">
        <f>'Planuojami Pirkimai'!D8</f>
        <v>98300000</v>
      </c>
      <c r="E8" s="4">
        <f>'Planuojami Pirkimai'!E8</f>
        <v>3650</v>
      </c>
      <c r="F8" s="4">
        <f>IFERROR(VLOOKUP('Planuojami Pirkimai'!F8,MeasurementTable,2,FALSE),'Planuojami Pirkimai'!F8)</f>
        <v>1</v>
      </c>
      <c r="G8" s="9">
        <f>'Planuojami Pirkimai'!G8</f>
        <v>0</v>
      </c>
      <c r="H8" s="4">
        <f>'Planuojami Pirkimai'!H8</f>
        <v>12</v>
      </c>
      <c r="I8" s="9">
        <f>'Planuojami Pirkimai'!I8</f>
        <v>0</v>
      </c>
      <c r="J8" s="4">
        <f>IFERROR(VLOOKUP('Planuojami Pirkimai'!J8,QuarterTable,2,FALSE),'Planuojami Pirkimai'!J8)</f>
        <v>17</v>
      </c>
      <c r="K8" s="4">
        <f>IFERROR(VLOOKUP('Planuojami Pirkimai'!K8,QuarterTable,2,FALSE),'Planuojami Pirkimai'!K8)</f>
        <v>20</v>
      </c>
      <c r="L8" s="4">
        <f>IFERROR(VLOOKUP('Planuojami Pirkimai'!L8,YesNoTable,2,FALSE),-1)</f>
        <v>0</v>
      </c>
      <c r="M8" s="4">
        <f>IFERROR(VLOOKUP('Planuojami Pirkimai'!M8,YesNoTable,2,FALSE),-1)</f>
        <v>0</v>
      </c>
      <c r="N8" s="4">
        <f>IFERROR(VLOOKUP('Planuojami Pirkimai'!N8,YesNoTable,2,FALSE),-1)</f>
        <v>0</v>
      </c>
      <c r="O8">
        <f>IFERROR(VLOOKUP('Planuojami Pirkimai'!O8,TitleTable,2,FALSE),'Planuojami Pirkimai'!O8)</f>
        <v>23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5</v>
      </c>
      <c r="B9" s="4" t="str">
        <f>'Planuojami Pirkimai'!B9</f>
        <v>Maisto ruošimo paslauga</v>
      </c>
      <c r="C9" s="4">
        <f>IFERROR(VLOOKUP('Planuojami Pirkimai'!C9,TypeTable,2,FALSE),-1)</f>
        <v>2</v>
      </c>
      <c r="D9" s="4" t="str">
        <f>'Planuojami Pirkimai'!D9</f>
        <v>55321000</v>
      </c>
      <c r="E9" s="4">
        <f>'Planuojami Pirkimai'!E9</f>
        <v>37900</v>
      </c>
      <c r="F9" s="4">
        <f>IFERROR(VLOOKUP('Planuojami Pirkimai'!F9,MeasurementTable,2,FALSE),'Planuojami Pirkimai'!F9)</f>
        <v>1</v>
      </c>
      <c r="G9" s="9">
        <f>'Planuojami Pirkimai'!G9</f>
        <v>0</v>
      </c>
      <c r="H9" s="4">
        <f>'Planuojami Pirkimai'!H9</f>
        <v>12</v>
      </c>
      <c r="I9" s="9">
        <f>'Planuojami Pirkimai'!I9</f>
        <v>0</v>
      </c>
      <c r="J9" s="4">
        <f>IFERROR(VLOOKUP('Planuojami Pirkimai'!J9,QuarterTable,2,FALSE),'Planuojami Pirkimai'!J9)</f>
        <v>17</v>
      </c>
      <c r="K9" s="4">
        <f>IFERROR(VLOOKUP('Planuojami Pirkimai'!K9,QuarterTable,2,FALSE),'Planuojami Pirkimai'!K9)</f>
        <v>20</v>
      </c>
      <c r="L9" s="4">
        <f>IFERROR(VLOOKUP('Planuojami Pirkimai'!L9,YesNoTable,2,FALSE),-1)</f>
        <v>0</v>
      </c>
      <c r="M9" s="4">
        <f>IFERROR(VLOOKUP('Planuojami Pirkimai'!M9,YesNoTable,2,FALSE),-1)</f>
        <v>0</v>
      </c>
      <c r="N9" s="4">
        <f>IFERROR(VLOOKUP('Planuojami Pirkimai'!N9,YesNoTable,2,FALSE),-1)</f>
        <v>0</v>
      </c>
      <c r="O9" t="str">
        <f>IFERROR(VLOOKUP('Planuojami Pirkimai'!O9,TitleTable,2,FALSE),'Planuojami Pirkimai'!O9)</f>
        <v>Kita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5</v>
      </c>
      <c r="B10" s="4" t="str">
        <f>'Planuojami Pirkimai'!B10</f>
        <v>Baldų remontas</v>
      </c>
      <c r="C10" s="4">
        <f>IFERROR(VLOOKUP('Planuojami Pirkimai'!C10,TypeTable,2,FALSE),-1)</f>
        <v>2</v>
      </c>
      <c r="D10" s="4" t="str">
        <f>'Planuojami Pirkimai'!D10</f>
        <v>50850000</v>
      </c>
      <c r="E10" s="4">
        <f>'Planuojami Pirkimai'!E10</f>
        <v>700</v>
      </c>
      <c r="F10" s="4">
        <f>IFERROR(VLOOKUP('Planuojami Pirkimai'!F10,MeasurementTable,2,FALSE),'Planuojami Pirkimai'!F10)</f>
        <v>1</v>
      </c>
      <c r="G10" s="9">
        <f>'Planuojami Pirkimai'!G10</f>
        <v>0</v>
      </c>
      <c r="H10" s="4">
        <f>'Planuojami Pirkimai'!H10</f>
        <v>12</v>
      </c>
      <c r="I10" s="9">
        <f>'Planuojami Pirkimai'!I10</f>
        <v>0</v>
      </c>
      <c r="J10" s="4">
        <f>IFERROR(VLOOKUP('Planuojami Pirkimai'!J10,QuarterTable,2,FALSE),'Planuojami Pirkimai'!J10)</f>
        <v>17</v>
      </c>
      <c r="K10" s="4">
        <f>IFERROR(VLOOKUP('Planuojami Pirkimai'!K10,QuarterTable,2,FALSE),'Planuojami Pirkimai'!K10)</f>
        <v>20</v>
      </c>
      <c r="L10" s="4">
        <f>IFERROR(VLOOKUP('Planuojami Pirkimai'!L10,YesNoTable,2,FALSE),-1)</f>
        <v>0</v>
      </c>
      <c r="M10" s="4">
        <f>IFERROR(VLOOKUP('Planuojami Pirkimai'!M10,YesNoTable,2,FALSE),-1)</f>
        <v>0</v>
      </c>
      <c r="N10" s="4">
        <f>IFERROR(VLOOKUP('Planuojami Pirkimai'!N10,YesNoTable,2,FALSE),-1)</f>
        <v>0</v>
      </c>
      <c r="O10">
        <f>IFERROR(VLOOKUP('Planuojami Pirkimai'!O10,TitleTable,2,FALSE),'Planuojami Pirkimai'!O10)</f>
        <v>23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5</v>
      </c>
      <c r="B11" s="4" t="str">
        <f>'Planuojami Pirkimai'!B11</f>
        <v>Biuro įrangos priežiūra</v>
      </c>
      <c r="C11" s="4">
        <f>IFERROR(VLOOKUP('Planuojami Pirkimai'!C11,TypeTable,2,FALSE),-1)</f>
        <v>2</v>
      </c>
      <c r="D11" s="4" t="str">
        <f>'Planuojami Pirkimai'!D11</f>
        <v>50300000</v>
      </c>
      <c r="E11" s="4">
        <f>'Planuojami Pirkimai'!E11</f>
        <v>2400</v>
      </c>
      <c r="F11" s="4">
        <f>IFERROR(VLOOKUP('Planuojami Pirkimai'!F11,MeasurementTable,2,FALSE),'Planuojami Pirkimai'!F11)</f>
        <v>1</v>
      </c>
      <c r="G11" s="9">
        <f>'Planuojami Pirkimai'!G11</f>
        <v>0</v>
      </c>
      <c r="H11" s="4">
        <f>'Planuojami Pirkimai'!H11</f>
        <v>12</v>
      </c>
      <c r="I11" s="9">
        <f>'Planuojami Pirkimai'!I11</f>
        <v>0</v>
      </c>
      <c r="J11" s="4">
        <f>IFERROR(VLOOKUP('Planuojami Pirkimai'!J11,QuarterTable,2,FALSE),'Planuojami Pirkimai'!J11)</f>
        <v>17</v>
      </c>
      <c r="K11" s="4">
        <f>IFERROR(VLOOKUP('Planuojami Pirkimai'!K11,QuarterTable,2,FALSE),'Planuojami Pirkimai'!K11)</f>
        <v>20</v>
      </c>
      <c r="L11" s="4">
        <f>IFERROR(VLOOKUP('Planuojami Pirkimai'!L11,YesNoTable,2,FALSE),-1)</f>
        <v>0</v>
      </c>
      <c r="M11" s="4">
        <f>IFERROR(VLOOKUP('Planuojami Pirkimai'!M11,YesNoTable,2,FALSE),-1)</f>
        <v>0</v>
      </c>
      <c r="N11" s="4">
        <f>IFERROR(VLOOKUP('Planuojami Pirkimai'!N11,YesNoTable,2,FALSE),-1)</f>
        <v>0</v>
      </c>
      <c r="O11">
        <f>IFERROR(VLOOKUP('Planuojami Pirkimai'!O11,TitleTable,2,FALSE),'Planuojami Pirkimai'!O11)</f>
        <v>23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5</v>
      </c>
      <c r="B12" s="4" t="str">
        <f>'Planuojami Pirkimai'!B12</f>
        <v>Sveikatos priežiūra</v>
      </c>
      <c r="C12" s="4">
        <f>IFERROR(VLOOKUP('Planuojami Pirkimai'!C12,TypeTable,2,FALSE),-1)</f>
        <v>2</v>
      </c>
      <c r="D12" s="4" t="str">
        <f>'Planuojami Pirkimai'!D12</f>
        <v>85140000</v>
      </c>
      <c r="E12" s="4">
        <f>'Planuojami Pirkimai'!E12</f>
        <v>1660</v>
      </c>
      <c r="F12" s="4">
        <f>IFERROR(VLOOKUP('Planuojami Pirkimai'!F12,MeasurementTable,2,FALSE),'Planuojami Pirkimai'!F12)</f>
        <v>1</v>
      </c>
      <c r="G12" s="9">
        <f>'Planuojami Pirkimai'!G12</f>
        <v>0</v>
      </c>
      <c r="H12" s="4">
        <f>'Planuojami Pirkimai'!H12</f>
        <v>12</v>
      </c>
      <c r="I12" s="9">
        <f>'Planuojami Pirkimai'!I12</f>
        <v>0</v>
      </c>
      <c r="J12" s="4">
        <f>IFERROR(VLOOKUP('Planuojami Pirkimai'!J12,QuarterTable,2,FALSE),'Planuojami Pirkimai'!J12)</f>
        <v>17</v>
      </c>
      <c r="K12" s="4">
        <f>IFERROR(VLOOKUP('Planuojami Pirkimai'!K12,QuarterTable,2,FALSE),'Planuojami Pirkimai'!K12)</f>
        <v>20</v>
      </c>
      <c r="L12" s="4">
        <f>IFERROR(VLOOKUP('Planuojami Pirkimai'!L12,YesNoTable,2,FALSE),-1)</f>
        <v>0</v>
      </c>
      <c r="M12" s="4">
        <f>IFERROR(VLOOKUP('Planuojami Pirkimai'!M12,YesNoTable,2,FALSE),-1)</f>
        <v>0</v>
      </c>
      <c r="N12" s="4">
        <f>IFERROR(VLOOKUP('Planuojami Pirkimai'!N12,YesNoTable,2,FALSE),-1)</f>
        <v>0</v>
      </c>
      <c r="O12">
        <f>IFERROR(VLOOKUP('Planuojami Pirkimai'!O12,TitleTable,2,FALSE),'Planuojami Pirkimai'!O12)</f>
        <v>23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5</v>
      </c>
      <c r="B13" s="4" t="str">
        <f>'Planuojami Pirkimai'!B13</f>
        <v>Pastatų elektros ir mechaninės įrangos remonto ir priežiūros paslaugos</v>
      </c>
      <c r="C13" s="4">
        <f>IFERROR(VLOOKUP('Planuojami Pirkimai'!C13,TypeTable,2,FALSE),-1)</f>
        <v>2</v>
      </c>
      <c r="D13" s="4" t="str">
        <f>'Planuojami Pirkimai'!D13</f>
        <v>50710000-5</v>
      </c>
      <c r="E13" s="4">
        <f>'Planuojami Pirkimai'!E13</f>
        <v>1250</v>
      </c>
      <c r="F13" s="4">
        <f>IFERROR(VLOOKUP('Planuojami Pirkimai'!F13,MeasurementTable,2,FALSE),'Planuojami Pirkimai'!F13)</f>
        <v>1</v>
      </c>
      <c r="G13" s="9">
        <f>'Planuojami Pirkimai'!G13</f>
        <v>0</v>
      </c>
      <c r="H13" s="4">
        <f>'Planuojami Pirkimai'!H13</f>
        <v>6</v>
      </c>
      <c r="I13" s="9">
        <f>'Planuojami Pirkimai'!I13</f>
        <v>0</v>
      </c>
      <c r="J13" s="4">
        <f>IFERROR(VLOOKUP('Planuojami Pirkimai'!J13,QuarterTable,2,FALSE),'Planuojami Pirkimai'!J13)</f>
        <v>19</v>
      </c>
      <c r="K13" s="4">
        <f>IFERROR(VLOOKUP('Planuojami Pirkimai'!K13,QuarterTable,2,FALSE),'Planuojami Pirkimai'!K13)</f>
        <v>20</v>
      </c>
      <c r="L13" s="4">
        <f>IFERROR(VLOOKUP('Planuojami Pirkimai'!L13,YesNoTable,2,FALSE),-1)</f>
        <v>0</v>
      </c>
      <c r="M13" s="4">
        <f>IFERROR(VLOOKUP('Planuojami Pirkimai'!M13,YesNoTable,2,FALSE),-1)</f>
        <v>0</v>
      </c>
      <c r="N13" s="4">
        <f>IFERROR(VLOOKUP('Planuojami Pirkimai'!N13,YesNoTable,2,FALSE),-1)</f>
        <v>0</v>
      </c>
      <c r="O13">
        <f>IFERROR(VLOOKUP('Planuojami Pirkimai'!O13,TitleTable,2,FALSE),'Planuojami Pirkimai'!O13)</f>
        <v>23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5</v>
      </c>
      <c r="B14" s="4" t="str">
        <f>'Planuojami Pirkimai'!B14</f>
        <v>Kelionės paslaugos</v>
      </c>
      <c r="C14" s="4">
        <f>IFERROR(VLOOKUP('Planuojami Pirkimai'!C14,TypeTable,2,FALSE),-1)</f>
        <v>2</v>
      </c>
      <c r="D14" s="4" t="str">
        <f>'Planuojami Pirkimai'!D14</f>
        <v>63514000</v>
      </c>
      <c r="E14" s="4">
        <f>'Planuojami Pirkimai'!E14</f>
        <v>3280</v>
      </c>
      <c r="F14" s="4">
        <f>IFERROR(VLOOKUP('Planuojami Pirkimai'!F14,MeasurementTable,2,FALSE),'Planuojami Pirkimai'!F14)</f>
        <v>1</v>
      </c>
      <c r="G14" s="9">
        <f>'Planuojami Pirkimai'!G14</f>
        <v>0</v>
      </c>
      <c r="H14" s="4">
        <f>'Planuojami Pirkimai'!H14</f>
        <v>12</v>
      </c>
      <c r="I14" s="9">
        <f>'Planuojami Pirkimai'!I14</f>
        <v>0</v>
      </c>
      <c r="J14" s="4">
        <f>IFERROR(VLOOKUP('Planuojami Pirkimai'!J14,QuarterTable,2,FALSE),'Planuojami Pirkimai'!J14)</f>
        <v>17</v>
      </c>
      <c r="K14" s="4">
        <f>IFERROR(VLOOKUP('Planuojami Pirkimai'!K14,QuarterTable,2,FALSE),'Planuojami Pirkimai'!K14)</f>
        <v>20</v>
      </c>
      <c r="L14" s="4">
        <f>IFERROR(VLOOKUP('Planuojami Pirkimai'!L14,YesNoTable,2,FALSE),-1)</f>
        <v>0</v>
      </c>
      <c r="M14" s="4">
        <f>IFERROR(VLOOKUP('Planuojami Pirkimai'!M14,YesNoTable,2,FALSE),-1)</f>
        <v>0</v>
      </c>
      <c r="N14" s="4">
        <f>IFERROR(VLOOKUP('Planuojami Pirkimai'!N14,YesNoTable,2,FALSE),-1)</f>
        <v>0</v>
      </c>
      <c r="O14">
        <f>IFERROR(VLOOKUP('Planuojami Pirkimai'!O14,TitleTable,2,FALSE),'Planuojami Pirkimai'!O14)</f>
        <v>23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5</v>
      </c>
      <c r="B15" s="4" t="str">
        <f>'Planuojami Pirkimai'!B15</f>
        <v>Gaisrų gesinimo įrangos priežiūra</v>
      </c>
      <c r="C15" s="4">
        <f>IFERROR(VLOOKUP('Planuojami Pirkimai'!C15,TypeTable,2,FALSE),-1)</f>
        <v>2</v>
      </c>
      <c r="D15" s="4" t="str">
        <f>'Planuojami Pirkimai'!D15</f>
        <v>50413200</v>
      </c>
      <c r="E15" s="4">
        <f>'Planuojami Pirkimai'!E15</f>
        <v>1070</v>
      </c>
      <c r="F15" s="4">
        <f>IFERROR(VLOOKUP('Planuojami Pirkimai'!F15,MeasurementTable,2,FALSE),'Planuojami Pirkimai'!F15)</f>
        <v>1</v>
      </c>
      <c r="G15" s="9">
        <f>'Planuojami Pirkimai'!G15</f>
        <v>0</v>
      </c>
      <c r="H15" s="4">
        <f>'Planuojami Pirkimai'!H15</f>
        <v>3</v>
      </c>
      <c r="I15" s="9">
        <f>'Planuojami Pirkimai'!I15</f>
        <v>0</v>
      </c>
      <c r="J15" s="4">
        <f>IFERROR(VLOOKUP('Planuojami Pirkimai'!J15,QuarterTable,2,FALSE),'Planuojami Pirkimai'!J15)</f>
        <v>18</v>
      </c>
      <c r="K15" s="4">
        <f>IFERROR(VLOOKUP('Planuojami Pirkimai'!K15,QuarterTable,2,FALSE),'Planuojami Pirkimai'!K15)</f>
        <v>20</v>
      </c>
      <c r="L15" s="4">
        <f>IFERROR(VLOOKUP('Planuojami Pirkimai'!L15,YesNoTable,2,FALSE),-1)</f>
        <v>0</v>
      </c>
      <c r="M15" s="4">
        <f>IFERROR(VLOOKUP('Planuojami Pirkimai'!M15,YesNoTable,2,FALSE),-1)</f>
        <v>0</v>
      </c>
      <c r="N15" s="4">
        <f>IFERROR(VLOOKUP('Planuojami Pirkimai'!N15,YesNoTable,2,FALSE),-1)</f>
        <v>0</v>
      </c>
      <c r="O15">
        <f>IFERROR(VLOOKUP('Planuojami Pirkimai'!O15,TitleTable,2,FALSE),'Planuojami Pirkimai'!O15)</f>
        <v>23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5</v>
      </c>
      <c r="B16" s="4" t="str">
        <f>'Planuojami Pirkimai'!B16</f>
        <v>Varžų matavimas</v>
      </c>
      <c r="C16" s="4">
        <f>IFERROR(VLOOKUP('Planuojami Pirkimai'!C16,TypeTable,2,FALSE),-1)</f>
        <v>2</v>
      </c>
      <c r="D16" s="4" t="str">
        <f>'Planuojami Pirkimai'!D16</f>
        <v>50710000</v>
      </c>
      <c r="E16" s="4">
        <f>'Planuojami Pirkimai'!E16</f>
        <v>800</v>
      </c>
      <c r="F16" s="4">
        <f>IFERROR(VLOOKUP('Planuojami Pirkimai'!F16,MeasurementTable,2,FALSE),'Planuojami Pirkimai'!F16)</f>
        <v>1</v>
      </c>
      <c r="G16" s="9">
        <f>'Planuojami Pirkimai'!G16</f>
        <v>0</v>
      </c>
      <c r="H16" s="4">
        <f>'Planuojami Pirkimai'!H16</f>
        <v>3</v>
      </c>
      <c r="I16" s="9">
        <f>'Planuojami Pirkimai'!I16</f>
        <v>0</v>
      </c>
      <c r="J16" s="4">
        <f>IFERROR(VLOOKUP('Planuojami Pirkimai'!J16,QuarterTable,2,FALSE),'Planuojami Pirkimai'!J16)</f>
        <v>20</v>
      </c>
      <c r="K16" s="4">
        <f>IFERROR(VLOOKUP('Planuojami Pirkimai'!K16,QuarterTable,2,FALSE),'Planuojami Pirkimai'!K16)</f>
        <v>20</v>
      </c>
      <c r="L16" s="4">
        <f>IFERROR(VLOOKUP('Planuojami Pirkimai'!L16,YesNoTable,2,FALSE),-1)</f>
        <v>0</v>
      </c>
      <c r="M16" s="4">
        <f>IFERROR(VLOOKUP('Planuojami Pirkimai'!M16,YesNoTable,2,FALSE),-1)</f>
        <v>0</v>
      </c>
      <c r="N16" s="4">
        <f>IFERROR(VLOOKUP('Planuojami Pirkimai'!N16,YesNoTable,2,FALSE),-1)</f>
        <v>0</v>
      </c>
      <c r="O16">
        <f>IFERROR(VLOOKUP('Planuojami Pirkimai'!O16,TitleTable,2,FALSE),'Planuojami Pirkimai'!O16)</f>
        <v>23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5</v>
      </c>
      <c r="B17" s="4" t="str">
        <f>'Planuojami Pirkimai'!B17</f>
        <v>Kuras</v>
      </c>
      <c r="C17" s="4">
        <f>IFERROR(VLOOKUP('Planuojami Pirkimai'!C17,TypeTable,2,FALSE),-1)</f>
        <v>1</v>
      </c>
      <c r="D17" s="4" t="str">
        <f>'Planuojami Pirkimai'!D17</f>
        <v>09100000</v>
      </c>
      <c r="E17" s="4">
        <f>'Planuojami Pirkimai'!E17</f>
        <v>9500</v>
      </c>
      <c r="F17" s="4">
        <f>IFERROR(VLOOKUP('Planuojami Pirkimai'!F17,MeasurementTable,2,FALSE),'Planuojami Pirkimai'!F17)</f>
        <v>1</v>
      </c>
      <c r="G17" s="9">
        <f>'Planuojami Pirkimai'!G17</f>
        <v>0</v>
      </c>
      <c r="H17" s="4">
        <f>'Planuojami Pirkimai'!H17</f>
        <v>12</v>
      </c>
      <c r="I17" s="9">
        <f>'Planuojami Pirkimai'!I17</f>
        <v>0</v>
      </c>
      <c r="J17" s="4">
        <f>IFERROR(VLOOKUP('Planuojami Pirkimai'!J17,QuarterTable,2,FALSE),'Planuojami Pirkimai'!J17)</f>
        <v>17</v>
      </c>
      <c r="K17" s="4">
        <f>IFERROR(VLOOKUP('Planuojami Pirkimai'!K17,QuarterTable,2,FALSE),'Planuojami Pirkimai'!K17)</f>
        <v>20</v>
      </c>
      <c r="L17" s="4">
        <f>IFERROR(VLOOKUP('Planuojami Pirkimai'!L17,YesNoTable,2,FALSE),-1)</f>
        <v>0</v>
      </c>
      <c r="M17" s="4">
        <f>IFERROR(VLOOKUP('Planuojami Pirkimai'!M17,YesNoTable,2,FALSE),-1)</f>
        <v>0</v>
      </c>
      <c r="N17" s="4">
        <f>IFERROR(VLOOKUP('Planuojami Pirkimai'!N17,YesNoTable,2,FALSE),-1)</f>
        <v>0</v>
      </c>
      <c r="O17" t="str">
        <f>IFERROR(VLOOKUP('Planuojami Pirkimai'!O17,TitleTable,2,FALSE),'Planuojami Pirkimai'!O17)</f>
        <v>Kita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5</v>
      </c>
      <c r="B18" s="4" t="str">
        <f>'Planuojami Pirkimai'!B18</f>
        <v>Mokymo priemonės</v>
      </c>
      <c r="C18" s="4">
        <f>IFERROR(VLOOKUP('Planuojami Pirkimai'!C18,TypeTable,2,FALSE),-1)</f>
        <v>1</v>
      </c>
      <c r="D18" s="4" t="str">
        <f>'Planuojami Pirkimai'!D18</f>
        <v>39162100</v>
      </c>
      <c r="E18" s="4">
        <f>'Planuojami Pirkimai'!E18</f>
        <v>3080</v>
      </c>
      <c r="F18" s="4">
        <f>IFERROR(VLOOKUP('Planuojami Pirkimai'!F18,MeasurementTable,2,FALSE),'Planuojami Pirkimai'!F18)</f>
        <v>1</v>
      </c>
      <c r="G18" s="9">
        <f>'Planuojami Pirkimai'!G18</f>
        <v>0</v>
      </c>
      <c r="H18" s="4">
        <f>'Planuojami Pirkimai'!H18</f>
        <v>12</v>
      </c>
      <c r="I18" s="9">
        <f>'Planuojami Pirkimai'!I18</f>
        <v>0</v>
      </c>
      <c r="J18" s="4">
        <f>IFERROR(VLOOKUP('Planuojami Pirkimai'!J18,QuarterTable,2,FALSE),'Planuojami Pirkimai'!J18)</f>
        <v>17</v>
      </c>
      <c r="K18" s="4">
        <f>IFERROR(VLOOKUP('Planuojami Pirkimai'!K18,QuarterTable,2,FALSE),'Planuojami Pirkimai'!K18)</f>
        <v>20</v>
      </c>
      <c r="L18" s="4">
        <f>IFERROR(VLOOKUP('Planuojami Pirkimai'!L18,YesNoTable,2,FALSE),-1)</f>
        <v>0</v>
      </c>
      <c r="M18" s="4">
        <f>IFERROR(VLOOKUP('Planuojami Pirkimai'!M18,YesNoTable,2,FALSE),-1)</f>
        <v>0</v>
      </c>
      <c r="N18" s="4">
        <f>IFERROR(VLOOKUP('Planuojami Pirkimai'!N18,YesNoTable,2,FALSE),-1)</f>
        <v>0</v>
      </c>
      <c r="O18">
        <f>IFERROR(VLOOKUP('Planuojami Pirkimai'!O18,TitleTable,2,FALSE),'Planuojami Pirkimai'!O18)</f>
        <v>23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5</v>
      </c>
      <c r="B19" s="4" t="str">
        <f>'Planuojami Pirkimai'!B19</f>
        <v>Vadovėliai</v>
      </c>
      <c r="C19" s="4">
        <f>IFERROR(VLOOKUP('Planuojami Pirkimai'!C19,TypeTable,2,FALSE),-1)</f>
        <v>1</v>
      </c>
      <c r="D19" s="4" t="str">
        <f>'Planuojami Pirkimai'!D19</f>
        <v>22112000</v>
      </c>
      <c r="E19" s="4">
        <f>'Planuojami Pirkimai'!E19</f>
        <v>8388</v>
      </c>
      <c r="F19" s="4">
        <f>IFERROR(VLOOKUP('Planuojami Pirkimai'!F19,MeasurementTable,2,FALSE),'Planuojami Pirkimai'!F19)</f>
        <v>1</v>
      </c>
      <c r="G19" s="9">
        <f>'Planuojami Pirkimai'!G19</f>
        <v>0</v>
      </c>
      <c r="H19" s="4">
        <f>'Planuojami Pirkimai'!H19</f>
        <v>12</v>
      </c>
      <c r="I19" s="9">
        <f>'Planuojami Pirkimai'!I19</f>
        <v>0</v>
      </c>
      <c r="J19" s="4">
        <f>IFERROR(VLOOKUP('Planuojami Pirkimai'!J19,QuarterTable,2,FALSE),'Planuojami Pirkimai'!J19)</f>
        <v>17</v>
      </c>
      <c r="K19" s="4">
        <f>IFERROR(VLOOKUP('Planuojami Pirkimai'!K19,QuarterTable,2,FALSE),'Planuojami Pirkimai'!K19)</f>
        <v>20</v>
      </c>
      <c r="L19" s="4">
        <f>IFERROR(VLOOKUP('Planuojami Pirkimai'!L19,YesNoTable,2,FALSE),-1)</f>
        <v>0</v>
      </c>
      <c r="M19" s="4">
        <f>IFERROR(VLOOKUP('Planuojami Pirkimai'!M19,YesNoTable,2,FALSE),-1)</f>
        <v>0</v>
      </c>
      <c r="N19" s="4">
        <f>IFERROR(VLOOKUP('Planuojami Pirkimai'!N19,YesNoTable,2,FALSE),-1)</f>
        <v>0</v>
      </c>
      <c r="O19">
        <f>IFERROR(VLOOKUP('Planuojami Pirkimai'!O19,TitleTable,2,FALSE),'Planuojami Pirkimai'!O19)</f>
        <v>23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5</v>
      </c>
      <c r="B20" s="4" t="str">
        <f>'Planuojami Pirkimai'!B20</f>
        <v>Apsaugos kameros</v>
      </c>
      <c r="C20" s="4">
        <f>IFERROR(VLOOKUP('Planuojami Pirkimai'!C20,TypeTable,2,FALSE),-1)</f>
        <v>1</v>
      </c>
      <c r="D20" s="4" t="str">
        <f>'Planuojami Pirkimai'!D20</f>
        <v>35125300-2</v>
      </c>
      <c r="E20" s="4">
        <f>'Planuojami Pirkimai'!E20</f>
        <v>1500</v>
      </c>
      <c r="F20" s="4">
        <f>IFERROR(VLOOKUP('Planuojami Pirkimai'!F20,MeasurementTable,2,FALSE),'Planuojami Pirkimai'!F20)</f>
        <v>1</v>
      </c>
      <c r="G20" s="9">
        <f>'Planuojami Pirkimai'!G20</f>
        <v>0</v>
      </c>
      <c r="H20" s="4">
        <f>'Planuojami Pirkimai'!H20</f>
        <v>6</v>
      </c>
      <c r="I20" s="9">
        <f>'Planuojami Pirkimai'!I20</f>
        <v>0</v>
      </c>
      <c r="J20" s="4">
        <f>IFERROR(VLOOKUP('Planuojami Pirkimai'!J20,QuarterTable,2,FALSE),'Planuojami Pirkimai'!J20)</f>
        <v>18</v>
      </c>
      <c r="K20" s="4">
        <f>IFERROR(VLOOKUP('Planuojami Pirkimai'!K20,QuarterTable,2,FALSE),'Planuojami Pirkimai'!K20)</f>
        <v>19</v>
      </c>
      <c r="L20" s="4">
        <f>IFERROR(VLOOKUP('Planuojami Pirkimai'!L20,YesNoTable,2,FALSE),-1)</f>
        <v>0</v>
      </c>
      <c r="M20" s="4">
        <f>IFERROR(VLOOKUP('Planuojami Pirkimai'!M20,YesNoTable,2,FALSE),-1)</f>
        <v>0</v>
      </c>
      <c r="N20" s="4">
        <f>IFERROR(VLOOKUP('Planuojami Pirkimai'!N20,YesNoTable,2,FALSE),-1)</f>
        <v>0</v>
      </c>
      <c r="O20">
        <f>IFERROR(VLOOKUP('Planuojami Pirkimai'!O20,TitleTable,2,FALSE),'Planuojami Pirkimai'!O20)</f>
        <v>23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5</v>
      </c>
      <c r="B21" s="4" t="str">
        <f>'Planuojami Pirkimai'!B21</f>
        <v>Centrinio šildymo remonto ir priežiūros paslaugos</v>
      </c>
      <c r="C21" s="4">
        <f>IFERROR(VLOOKUP('Planuojami Pirkimai'!C21,TypeTable,2,FALSE),-1)</f>
        <v>2</v>
      </c>
      <c r="D21" s="4" t="str">
        <f>'Planuojami Pirkimai'!D21</f>
        <v>50720000-8</v>
      </c>
      <c r="E21" s="4">
        <f>'Planuojami Pirkimai'!E21</f>
        <v>2950</v>
      </c>
      <c r="F21" s="4">
        <f>IFERROR(VLOOKUP('Planuojami Pirkimai'!F21,MeasurementTable,2,FALSE),'Planuojami Pirkimai'!F21)</f>
        <v>1</v>
      </c>
      <c r="G21" s="9">
        <f>'Planuojami Pirkimai'!G21</f>
        <v>0</v>
      </c>
      <c r="H21" s="4">
        <f>'Planuojami Pirkimai'!H21</f>
        <v>6</v>
      </c>
      <c r="I21" s="9">
        <f>'Planuojami Pirkimai'!I21</f>
        <v>0</v>
      </c>
      <c r="J21" s="4">
        <f>IFERROR(VLOOKUP('Planuojami Pirkimai'!J21,QuarterTable,2,FALSE),'Planuojami Pirkimai'!J21)</f>
        <v>19</v>
      </c>
      <c r="K21" s="4">
        <f>IFERROR(VLOOKUP('Planuojami Pirkimai'!K21,QuarterTable,2,FALSE),'Planuojami Pirkimai'!K21)</f>
        <v>20</v>
      </c>
      <c r="L21" s="4">
        <f>IFERROR(VLOOKUP('Planuojami Pirkimai'!L21,YesNoTable,2,FALSE),-1)</f>
        <v>0</v>
      </c>
      <c r="M21" s="4">
        <f>IFERROR(VLOOKUP('Planuojami Pirkimai'!M21,YesNoTable,2,FALSE),-1)</f>
        <v>0</v>
      </c>
      <c r="N21" s="4">
        <f>IFERROR(VLOOKUP('Planuojami Pirkimai'!N21,YesNoTable,2,FALSE),-1)</f>
        <v>0</v>
      </c>
      <c r="O21">
        <f>IFERROR(VLOOKUP('Planuojami Pirkimai'!O21,TitleTable,2,FALSE),'Planuojami Pirkimai'!O21)</f>
        <v>23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5</v>
      </c>
      <c r="B22" s="4" t="str">
        <f>'Planuojami Pirkimai'!B22</f>
        <v xml:space="preserve">Spausdintuvų kasėtės </v>
      </c>
      <c r="C22" s="4">
        <f>IFERROR(VLOOKUP('Planuojami Pirkimai'!C22,TypeTable,2,FALSE),-1)</f>
        <v>1</v>
      </c>
      <c r="D22" s="4" t="str">
        <f>'Planuojami Pirkimai'!D22</f>
        <v>30237310</v>
      </c>
      <c r="E22" s="4">
        <f>'Planuojami Pirkimai'!E22</f>
        <v>1600</v>
      </c>
      <c r="F22" s="4">
        <f>IFERROR(VLOOKUP('Planuojami Pirkimai'!F22,MeasurementTable,2,FALSE),'Planuojami Pirkimai'!F22)</f>
        <v>1</v>
      </c>
      <c r="G22" s="9">
        <f>'Planuojami Pirkimai'!G22</f>
        <v>0</v>
      </c>
      <c r="H22" s="4">
        <f>'Planuojami Pirkimai'!H22</f>
        <v>12</v>
      </c>
      <c r="I22" s="9">
        <f>'Planuojami Pirkimai'!I22</f>
        <v>0</v>
      </c>
      <c r="J22" s="4">
        <f>IFERROR(VLOOKUP('Planuojami Pirkimai'!J22,QuarterTable,2,FALSE),'Planuojami Pirkimai'!J22)</f>
        <v>17</v>
      </c>
      <c r="K22" s="4">
        <f>IFERROR(VLOOKUP('Planuojami Pirkimai'!K22,QuarterTable,2,FALSE),'Planuojami Pirkimai'!K22)</f>
        <v>20</v>
      </c>
      <c r="L22" s="4">
        <f>IFERROR(VLOOKUP('Planuojami Pirkimai'!L22,YesNoTable,2,FALSE),-1)</f>
        <v>0</v>
      </c>
      <c r="M22" s="4">
        <f>IFERROR(VLOOKUP('Planuojami Pirkimai'!M22,YesNoTable,2,FALSE),-1)</f>
        <v>0</v>
      </c>
      <c r="N22" s="4">
        <f>IFERROR(VLOOKUP('Planuojami Pirkimai'!N22,YesNoTable,2,FALSE),-1)</f>
        <v>0</v>
      </c>
      <c r="O22">
        <f>IFERROR(VLOOKUP('Planuojami Pirkimai'!O22,TitleTable,2,FALSE),'Planuojami Pirkimai'!O22)</f>
        <v>23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5</v>
      </c>
      <c r="B23" s="4" t="str">
        <f>'Planuojami Pirkimai'!B23</f>
        <v>Asmeniniai kompiuteriai</v>
      </c>
      <c r="C23" s="4">
        <f>IFERROR(VLOOKUP('Planuojami Pirkimai'!C23,TypeTable,2,FALSE),-1)</f>
        <v>1</v>
      </c>
      <c r="D23" s="4" t="str">
        <f>'Planuojami Pirkimai'!D23</f>
        <v>30213000</v>
      </c>
      <c r="E23" s="4">
        <f>'Planuojami Pirkimai'!E23</f>
        <v>6000</v>
      </c>
      <c r="F23" s="4">
        <f>IFERROR(VLOOKUP('Planuojami Pirkimai'!F23,MeasurementTable,2,FALSE),'Planuojami Pirkimai'!F23)</f>
        <v>1</v>
      </c>
      <c r="G23" s="9">
        <f>'Planuojami Pirkimai'!G23</f>
        <v>0</v>
      </c>
      <c r="H23" s="4">
        <f>'Planuojami Pirkimai'!H23</f>
        <v>9</v>
      </c>
      <c r="I23" s="9">
        <f>'Planuojami Pirkimai'!I23</f>
        <v>0</v>
      </c>
      <c r="J23" s="4">
        <f>IFERROR(VLOOKUP('Planuojami Pirkimai'!J23,QuarterTable,2,FALSE),'Planuojami Pirkimai'!J23)</f>
        <v>18</v>
      </c>
      <c r="K23" s="4">
        <f>IFERROR(VLOOKUP('Planuojami Pirkimai'!K23,QuarterTable,2,FALSE),'Planuojami Pirkimai'!K23)</f>
        <v>20</v>
      </c>
      <c r="L23" s="4">
        <f>IFERROR(VLOOKUP('Planuojami Pirkimai'!L23,YesNoTable,2,FALSE),-1)</f>
        <v>0</v>
      </c>
      <c r="M23" s="4">
        <f>IFERROR(VLOOKUP('Planuojami Pirkimai'!M23,YesNoTable,2,FALSE),-1)</f>
        <v>0</v>
      </c>
      <c r="N23" s="4">
        <f>IFERROR(VLOOKUP('Planuojami Pirkimai'!N23,YesNoTable,2,FALSE),-1)</f>
        <v>0</v>
      </c>
      <c r="O23">
        <f>IFERROR(VLOOKUP('Planuojami Pirkimai'!O23,TitleTable,2,FALSE),'Planuojami Pirkimai'!O23)</f>
        <v>23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5</v>
      </c>
      <c r="B24" s="4" t="str">
        <f>'Planuojami Pirkimai'!B24</f>
        <v>Su kompiuteriais susijusi įranga</v>
      </c>
      <c r="C24" s="4">
        <f>IFERROR(VLOOKUP('Planuojami Pirkimai'!C24,TypeTable,2,FALSE),-1)</f>
        <v>1</v>
      </c>
      <c r="D24" s="4" t="str">
        <f>'Planuojami Pirkimai'!D24</f>
        <v>30230000</v>
      </c>
      <c r="E24" s="4">
        <f>'Planuojami Pirkimai'!E24</f>
        <v>2400</v>
      </c>
      <c r="F24" s="4">
        <f>IFERROR(VLOOKUP('Planuojami Pirkimai'!F24,MeasurementTable,2,FALSE),'Planuojami Pirkimai'!F24)</f>
        <v>1</v>
      </c>
      <c r="G24" s="9">
        <f>'Planuojami Pirkimai'!G24</f>
        <v>0</v>
      </c>
      <c r="H24" s="4">
        <f>'Planuojami Pirkimai'!H24</f>
        <v>12</v>
      </c>
      <c r="I24" s="9">
        <f>'Planuojami Pirkimai'!I24</f>
        <v>0</v>
      </c>
      <c r="J24" s="4">
        <f>IFERROR(VLOOKUP('Planuojami Pirkimai'!J24,QuarterTable,2,FALSE),'Planuojami Pirkimai'!J24)</f>
        <v>17</v>
      </c>
      <c r="K24" s="4">
        <f>IFERROR(VLOOKUP('Planuojami Pirkimai'!K24,QuarterTable,2,FALSE),'Planuojami Pirkimai'!K24)</f>
        <v>20</v>
      </c>
      <c r="L24" s="4">
        <f>IFERROR(VLOOKUP('Planuojami Pirkimai'!L24,YesNoTable,2,FALSE),-1)</f>
        <v>0</v>
      </c>
      <c r="M24" s="4">
        <f>IFERROR(VLOOKUP('Planuojami Pirkimai'!M24,YesNoTable,2,FALSE),-1)</f>
        <v>0</v>
      </c>
      <c r="N24" s="4">
        <f>IFERROR(VLOOKUP('Planuojami Pirkimai'!N24,YesNoTable,2,FALSE),-1)</f>
        <v>0</v>
      </c>
      <c r="O24">
        <f>IFERROR(VLOOKUP('Planuojami Pirkimai'!O24,TitleTable,2,FALSE),'Planuojami Pirkimai'!O24)</f>
        <v>23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5</v>
      </c>
      <c r="B25" s="4" t="str">
        <f>'Planuojami Pirkimai'!B25</f>
        <v>Apranga</v>
      </c>
      <c r="C25" s="4">
        <f>IFERROR(VLOOKUP('Planuojami Pirkimai'!C25,TypeTable,2,FALSE),-1)</f>
        <v>1</v>
      </c>
      <c r="D25" s="4" t="str">
        <f>'Planuojami Pirkimai'!D25</f>
        <v>18300000</v>
      </c>
      <c r="E25" s="4">
        <f>'Planuojami Pirkimai'!E25</f>
        <v>640</v>
      </c>
      <c r="F25" s="4">
        <f>IFERROR(VLOOKUP('Planuojami Pirkimai'!F25,MeasurementTable,2,FALSE),'Planuojami Pirkimai'!F25)</f>
        <v>1</v>
      </c>
      <c r="G25" s="9">
        <f>'Planuojami Pirkimai'!G25</f>
        <v>0</v>
      </c>
      <c r="H25" s="4">
        <f>'Planuojami Pirkimai'!H25</f>
        <v>3</v>
      </c>
      <c r="I25" s="9">
        <f>'Planuojami Pirkimai'!I25</f>
        <v>0</v>
      </c>
      <c r="J25" s="4">
        <f>IFERROR(VLOOKUP('Planuojami Pirkimai'!J25,QuarterTable,2,FALSE),'Planuojami Pirkimai'!J25)</f>
        <v>18</v>
      </c>
      <c r="K25" s="4">
        <f>IFERROR(VLOOKUP('Planuojami Pirkimai'!K25,QuarterTable,2,FALSE),'Planuojami Pirkimai'!K25)</f>
        <v>20</v>
      </c>
      <c r="L25" s="4">
        <f>IFERROR(VLOOKUP('Planuojami Pirkimai'!L25,YesNoTable,2,FALSE),-1)</f>
        <v>0</v>
      </c>
      <c r="M25" s="4">
        <f>IFERROR(VLOOKUP('Planuojami Pirkimai'!M25,YesNoTable,2,FALSE),-1)</f>
        <v>0</v>
      </c>
      <c r="N25" s="4">
        <f>IFERROR(VLOOKUP('Planuojami Pirkimai'!N25,YesNoTable,2,FALSE),-1)</f>
        <v>0</v>
      </c>
      <c r="O25">
        <f>IFERROR(VLOOKUP('Planuojami Pirkimai'!O25,TitleTable,2,FALSE),'Planuojami Pirkimai'!O25)</f>
        <v>23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5</v>
      </c>
      <c r="B26" s="4" t="str">
        <f>'Planuojami Pirkimai'!B26</f>
        <v>Vaizdo projektoriai</v>
      </c>
      <c r="C26" s="4">
        <f>IFERROR(VLOOKUP('Planuojami Pirkimai'!C26,TypeTable,2,FALSE),-1)</f>
        <v>1</v>
      </c>
      <c r="D26" s="4" t="str">
        <f>'Planuojami Pirkimai'!D26</f>
        <v>38652120</v>
      </c>
      <c r="E26" s="4">
        <f>'Planuojami Pirkimai'!E26</f>
        <v>3600</v>
      </c>
      <c r="F26" s="4">
        <f>IFERROR(VLOOKUP('Planuojami Pirkimai'!F26,MeasurementTable,2,FALSE),'Planuojami Pirkimai'!F26)</f>
        <v>1</v>
      </c>
      <c r="G26" s="9">
        <f>'Planuojami Pirkimai'!G26</f>
        <v>0</v>
      </c>
      <c r="H26" s="4">
        <f>'Planuojami Pirkimai'!H26</f>
        <v>3</v>
      </c>
      <c r="I26" s="9">
        <f>'Planuojami Pirkimai'!I26</f>
        <v>0</v>
      </c>
      <c r="J26" s="4">
        <f>IFERROR(VLOOKUP('Planuojami Pirkimai'!J26,QuarterTable,2,FALSE),'Planuojami Pirkimai'!J26)</f>
        <v>20</v>
      </c>
      <c r="K26" s="4">
        <f>IFERROR(VLOOKUP('Planuojami Pirkimai'!K26,QuarterTable,2,FALSE),'Planuojami Pirkimai'!K26)</f>
        <v>20</v>
      </c>
      <c r="L26" s="4">
        <f>IFERROR(VLOOKUP('Planuojami Pirkimai'!L26,YesNoTable,2,FALSE),-1)</f>
        <v>0</v>
      </c>
      <c r="M26" s="4">
        <f>IFERROR(VLOOKUP('Planuojami Pirkimai'!M26,YesNoTable,2,FALSE),-1)</f>
        <v>1</v>
      </c>
      <c r="N26" s="4">
        <f>IFERROR(VLOOKUP('Planuojami Pirkimai'!N26,YesNoTable,2,FALSE),-1)</f>
        <v>0</v>
      </c>
      <c r="O26">
        <f>IFERROR(VLOOKUP('Planuojami Pirkimai'!O26,TitleTable,2,FALSE),'Planuojami Pirkimai'!O26)</f>
        <v>23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5</v>
      </c>
      <c r="B27" s="4" t="str">
        <f>'Planuojami Pirkimai'!B27</f>
        <v>Santechnikos prekės</v>
      </c>
      <c r="C27" s="4">
        <f>IFERROR(VLOOKUP('Planuojami Pirkimai'!C27,TypeTable,2,FALSE),-1)</f>
        <v>1</v>
      </c>
      <c r="D27" s="4" t="str">
        <f>'Planuojami Pirkimai'!D27</f>
        <v>42130000</v>
      </c>
      <c r="E27" s="4">
        <f>'Planuojami Pirkimai'!E27</f>
        <v>1300</v>
      </c>
      <c r="F27" s="4">
        <f>IFERROR(VLOOKUP('Planuojami Pirkimai'!F27,MeasurementTable,2,FALSE),'Planuojami Pirkimai'!F27)</f>
        <v>1</v>
      </c>
      <c r="G27" s="9">
        <f>'Planuojami Pirkimai'!G27</f>
        <v>0</v>
      </c>
      <c r="H27" s="4">
        <f>'Planuojami Pirkimai'!H27</f>
        <v>12</v>
      </c>
      <c r="I27" s="9">
        <f>'Planuojami Pirkimai'!I27</f>
        <v>0</v>
      </c>
      <c r="J27" s="4">
        <f>IFERROR(VLOOKUP('Planuojami Pirkimai'!J27,QuarterTable,2,FALSE),'Planuojami Pirkimai'!J27)</f>
        <v>17</v>
      </c>
      <c r="K27" s="4">
        <f>IFERROR(VLOOKUP('Planuojami Pirkimai'!K27,QuarterTable,2,FALSE),'Planuojami Pirkimai'!K27)</f>
        <v>20</v>
      </c>
      <c r="L27" s="4">
        <f>IFERROR(VLOOKUP('Planuojami Pirkimai'!L27,YesNoTable,2,FALSE),-1)</f>
        <v>0</v>
      </c>
      <c r="M27" s="4">
        <f>IFERROR(VLOOKUP('Planuojami Pirkimai'!M27,YesNoTable,2,FALSE),-1)</f>
        <v>0</v>
      </c>
      <c r="N27" s="4">
        <f>IFERROR(VLOOKUP('Planuojami Pirkimai'!N27,YesNoTable,2,FALSE),-1)</f>
        <v>0</v>
      </c>
      <c r="O27">
        <f>IFERROR(VLOOKUP('Planuojami Pirkimai'!O27,TitleTable,2,FALSE),'Planuojami Pirkimai'!O27)</f>
        <v>23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5</v>
      </c>
      <c r="B28" s="4" t="str">
        <f>'Planuojami Pirkimai'!B28</f>
        <v>Vėjapjovė</v>
      </c>
      <c r="C28" s="4">
        <f>IFERROR(VLOOKUP('Planuojami Pirkimai'!C28,TypeTable,2,FALSE),-1)</f>
        <v>1</v>
      </c>
      <c r="D28" s="4" t="str">
        <f>'Planuojami Pirkimai'!D28</f>
        <v>16311100-9</v>
      </c>
      <c r="E28" s="4">
        <f>'Planuojami Pirkimai'!E28</f>
        <v>610</v>
      </c>
      <c r="F28" s="4">
        <f>IFERROR(VLOOKUP('Planuojami Pirkimai'!F28,MeasurementTable,2,FALSE),'Planuojami Pirkimai'!F28)</f>
        <v>1</v>
      </c>
      <c r="G28" s="9">
        <f>'Planuojami Pirkimai'!G28</f>
        <v>0</v>
      </c>
      <c r="H28" s="4">
        <f>'Planuojami Pirkimai'!H28</f>
        <v>3</v>
      </c>
      <c r="I28" s="9">
        <f>'Planuojami Pirkimai'!I28</f>
        <v>0</v>
      </c>
      <c r="J28" s="4">
        <f>IFERROR(VLOOKUP('Planuojami Pirkimai'!J28,QuarterTable,2,FALSE),'Planuojami Pirkimai'!J28)</f>
        <v>17</v>
      </c>
      <c r="K28" s="4">
        <f>IFERROR(VLOOKUP('Planuojami Pirkimai'!K28,QuarterTable,2,FALSE),'Planuojami Pirkimai'!K28)</f>
        <v>17</v>
      </c>
      <c r="L28" s="4">
        <f>IFERROR(VLOOKUP('Planuojami Pirkimai'!L28,YesNoTable,2,FALSE),-1)</f>
        <v>0</v>
      </c>
      <c r="M28" s="4">
        <f>IFERROR(VLOOKUP('Planuojami Pirkimai'!M28,YesNoTable,2,FALSE),-1)</f>
        <v>0</v>
      </c>
      <c r="N28" s="4">
        <f>IFERROR(VLOOKUP('Planuojami Pirkimai'!N28,YesNoTable,2,FALSE),-1)</f>
        <v>0</v>
      </c>
      <c r="O28">
        <f>IFERROR(VLOOKUP('Planuojami Pirkimai'!O28,TitleTable,2,FALSE),'Planuojami Pirkimai'!O28)</f>
        <v>23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5</v>
      </c>
      <c r="B29" s="4" t="str">
        <f>'Planuojami Pirkimai'!B29</f>
        <v>Apšvietimo įrenginiai</v>
      </c>
      <c r="C29" s="4">
        <f>IFERROR(VLOOKUP('Planuojami Pirkimai'!C29,TypeTable,2,FALSE),-1)</f>
        <v>1</v>
      </c>
      <c r="D29" s="4" t="str">
        <f>'Planuojami Pirkimai'!D29</f>
        <v>31500000</v>
      </c>
      <c r="E29" s="4">
        <f>'Planuojami Pirkimai'!E29</f>
        <v>1200</v>
      </c>
      <c r="F29" s="4">
        <f>IFERROR(VLOOKUP('Planuojami Pirkimai'!F29,MeasurementTable,2,FALSE),'Planuojami Pirkimai'!F29)</f>
        <v>1</v>
      </c>
      <c r="G29" s="9">
        <f>'Planuojami Pirkimai'!G29</f>
        <v>0</v>
      </c>
      <c r="H29" s="4">
        <f>'Planuojami Pirkimai'!H29</f>
        <v>12</v>
      </c>
      <c r="I29" s="9">
        <f>'Planuojami Pirkimai'!I29</f>
        <v>0</v>
      </c>
      <c r="J29" s="4">
        <f>IFERROR(VLOOKUP('Planuojami Pirkimai'!J29,QuarterTable,2,FALSE),'Planuojami Pirkimai'!J29)</f>
        <v>17</v>
      </c>
      <c r="K29" s="4">
        <f>IFERROR(VLOOKUP('Planuojami Pirkimai'!K29,QuarterTable,2,FALSE),'Planuojami Pirkimai'!K29)</f>
        <v>20</v>
      </c>
      <c r="L29" s="4">
        <f>IFERROR(VLOOKUP('Planuojami Pirkimai'!L29,YesNoTable,2,FALSE),-1)</f>
        <v>0</v>
      </c>
      <c r="M29" s="4">
        <f>IFERROR(VLOOKUP('Planuojami Pirkimai'!M29,YesNoTable,2,FALSE),-1)</f>
        <v>0</v>
      </c>
      <c r="N29" s="4">
        <f>IFERROR(VLOOKUP('Planuojami Pirkimai'!N29,YesNoTable,2,FALSE),-1)</f>
        <v>0</v>
      </c>
      <c r="O29">
        <f>IFERROR(VLOOKUP('Planuojami Pirkimai'!O29,TitleTable,2,FALSE),'Planuojami Pirkimai'!O29)</f>
        <v>23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5</v>
      </c>
      <c r="B30" s="4" t="str">
        <f>'Planuojami Pirkimai'!B30</f>
        <v>Biuro reikmenis</v>
      </c>
      <c r="C30" s="4">
        <f>IFERROR(VLOOKUP('Planuojami Pirkimai'!C30,TypeTable,2,FALSE),-1)</f>
        <v>1</v>
      </c>
      <c r="D30" s="4" t="str">
        <f>'Planuojami Pirkimai'!D30</f>
        <v>30192000</v>
      </c>
      <c r="E30" s="4">
        <f>'Planuojami Pirkimai'!E30</f>
        <v>1200</v>
      </c>
      <c r="F30" s="4">
        <f>IFERROR(VLOOKUP('Planuojami Pirkimai'!F30,MeasurementTable,2,FALSE),'Planuojami Pirkimai'!F30)</f>
        <v>1</v>
      </c>
      <c r="G30" s="9">
        <f>'Planuojami Pirkimai'!G30</f>
        <v>0</v>
      </c>
      <c r="H30" s="4">
        <f>'Planuojami Pirkimai'!H30</f>
        <v>12</v>
      </c>
      <c r="I30" s="9">
        <f>'Planuojami Pirkimai'!I30</f>
        <v>0</v>
      </c>
      <c r="J30" s="4">
        <f>IFERROR(VLOOKUP('Planuojami Pirkimai'!J30,QuarterTable,2,FALSE),'Planuojami Pirkimai'!J30)</f>
        <v>17</v>
      </c>
      <c r="K30" s="4">
        <f>IFERROR(VLOOKUP('Planuojami Pirkimai'!K30,QuarterTable,2,FALSE),'Planuojami Pirkimai'!K30)</f>
        <v>20</v>
      </c>
      <c r="L30" s="4">
        <f>IFERROR(VLOOKUP('Planuojami Pirkimai'!L30,YesNoTable,2,FALSE),-1)</f>
        <v>0</v>
      </c>
      <c r="M30" s="4">
        <f>IFERROR(VLOOKUP('Planuojami Pirkimai'!M30,YesNoTable,2,FALSE),-1)</f>
        <v>1</v>
      </c>
      <c r="N30" s="4">
        <f>IFERROR(VLOOKUP('Planuojami Pirkimai'!N30,YesNoTable,2,FALSE),-1)</f>
        <v>0</v>
      </c>
      <c r="O30">
        <f>IFERROR(VLOOKUP('Planuojami Pirkimai'!O30,TitleTable,2,FALSE),'Planuojami Pirkimai'!O30)</f>
        <v>23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5</v>
      </c>
      <c r="B31" s="4" t="str">
        <f>'Planuojami Pirkimai'!B31</f>
        <v>Dažai</v>
      </c>
      <c r="C31" s="4">
        <f>IFERROR(VLOOKUP('Planuojami Pirkimai'!C31,TypeTable,2,FALSE),-1)</f>
        <v>1</v>
      </c>
      <c r="D31" s="4" t="str">
        <f>'Planuojami Pirkimai'!D31</f>
        <v>44810000</v>
      </c>
      <c r="E31" s="4">
        <f>'Planuojami Pirkimai'!E31</f>
        <v>950</v>
      </c>
      <c r="F31" s="4">
        <f>IFERROR(VLOOKUP('Planuojami Pirkimai'!F31,MeasurementTable,2,FALSE),'Planuojami Pirkimai'!F31)</f>
        <v>1</v>
      </c>
      <c r="G31" s="9">
        <f>'Planuojami Pirkimai'!G31</f>
        <v>0</v>
      </c>
      <c r="H31" s="4">
        <f>'Planuojami Pirkimai'!H31</f>
        <v>12</v>
      </c>
      <c r="I31" s="9">
        <f>'Planuojami Pirkimai'!I31</f>
        <v>0</v>
      </c>
      <c r="J31" s="4">
        <f>IFERROR(VLOOKUP('Planuojami Pirkimai'!J31,QuarterTable,2,FALSE),'Planuojami Pirkimai'!J31)</f>
        <v>17</v>
      </c>
      <c r="K31" s="4">
        <f>IFERROR(VLOOKUP('Planuojami Pirkimai'!K31,QuarterTable,2,FALSE),'Planuojami Pirkimai'!K31)</f>
        <v>20</v>
      </c>
      <c r="L31" s="4">
        <f>IFERROR(VLOOKUP('Planuojami Pirkimai'!L31,YesNoTable,2,FALSE),-1)</f>
        <v>0</v>
      </c>
      <c r="M31" s="4">
        <f>IFERROR(VLOOKUP('Planuojami Pirkimai'!M31,YesNoTable,2,FALSE),-1)</f>
        <v>0</v>
      </c>
      <c r="N31" s="4">
        <f>IFERROR(VLOOKUP('Planuojami Pirkimai'!N31,YesNoTable,2,FALSE),-1)</f>
        <v>0</v>
      </c>
      <c r="O31">
        <f>IFERROR(VLOOKUP('Planuojami Pirkimai'!O31,TitleTable,2,FALSE),'Planuojami Pirkimai'!O31)</f>
        <v>23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5</v>
      </c>
      <c r="B32" s="4" t="str">
        <f>'Planuojami Pirkimai'!B32</f>
        <v>Elektros laidai</v>
      </c>
      <c r="C32" s="4">
        <f>IFERROR(VLOOKUP('Planuojami Pirkimai'!C32,TypeTable,2,FALSE),-1)</f>
        <v>1</v>
      </c>
      <c r="D32" s="4" t="str">
        <f>'Planuojami Pirkimai'!D32</f>
        <v>31300000</v>
      </c>
      <c r="E32" s="4">
        <f>'Planuojami Pirkimai'!E32</f>
        <v>600</v>
      </c>
      <c r="F32" s="4">
        <f>IFERROR(VLOOKUP('Planuojami Pirkimai'!F32,MeasurementTable,2,FALSE),'Planuojami Pirkimai'!F32)</f>
        <v>1</v>
      </c>
      <c r="G32" s="9">
        <f>'Planuojami Pirkimai'!G32</f>
        <v>0</v>
      </c>
      <c r="H32" s="4">
        <f>'Planuojami Pirkimai'!H32</f>
        <v>12</v>
      </c>
      <c r="I32" s="9">
        <f>'Planuojami Pirkimai'!I32</f>
        <v>0</v>
      </c>
      <c r="J32" s="4">
        <f>IFERROR(VLOOKUP('Planuojami Pirkimai'!J32,QuarterTable,2,FALSE),'Planuojami Pirkimai'!J32)</f>
        <v>17</v>
      </c>
      <c r="K32" s="4">
        <f>IFERROR(VLOOKUP('Planuojami Pirkimai'!K32,QuarterTable,2,FALSE),'Planuojami Pirkimai'!K32)</f>
        <v>20</v>
      </c>
      <c r="L32" s="4">
        <f>IFERROR(VLOOKUP('Planuojami Pirkimai'!L32,YesNoTable,2,FALSE),-1)</f>
        <v>0</v>
      </c>
      <c r="M32" s="4">
        <f>IFERROR(VLOOKUP('Planuojami Pirkimai'!M32,YesNoTable,2,FALSE),-1)</f>
        <v>0</v>
      </c>
      <c r="N32" s="4">
        <f>IFERROR(VLOOKUP('Planuojami Pirkimai'!N32,YesNoTable,2,FALSE),-1)</f>
        <v>0</v>
      </c>
      <c r="O32">
        <f>IFERROR(VLOOKUP('Planuojami Pirkimai'!O32,TitleTable,2,FALSE),'Planuojami Pirkimai'!O32)</f>
        <v>23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5</v>
      </c>
      <c r="B33" s="4" t="str">
        <f>'Planuojami Pirkimai'!B33</f>
        <v>Rankiniai įrankiai ir kt.</v>
      </c>
      <c r="C33" s="4">
        <f>IFERROR(VLOOKUP('Planuojami Pirkimai'!C33,TypeTable,2,FALSE),-1)</f>
        <v>1</v>
      </c>
      <c r="D33" s="4" t="str">
        <f>'Planuojami Pirkimai'!D33</f>
        <v>44500000</v>
      </c>
      <c r="E33" s="4">
        <f>'Planuojami Pirkimai'!E33</f>
        <v>400</v>
      </c>
      <c r="F33" s="4">
        <f>IFERROR(VLOOKUP('Planuojami Pirkimai'!F33,MeasurementTable,2,FALSE),'Planuojami Pirkimai'!F33)</f>
        <v>1</v>
      </c>
      <c r="G33" s="9">
        <f>'Planuojami Pirkimai'!G33</f>
        <v>0</v>
      </c>
      <c r="H33" s="4">
        <f>'Planuojami Pirkimai'!H33</f>
        <v>12</v>
      </c>
      <c r="I33" s="9">
        <f>'Planuojami Pirkimai'!I33</f>
        <v>0</v>
      </c>
      <c r="J33" s="4">
        <f>IFERROR(VLOOKUP('Planuojami Pirkimai'!J33,QuarterTable,2,FALSE),'Planuojami Pirkimai'!J33)</f>
        <v>17</v>
      </c>
      <c r="K33" s="4">
        <f>IFERROR(VLOOKUP('Planuojami Pirkimai'!K33,QuarterTable,2,FALSE),'Planuojami Pirkimai'!K33)</f>
        <v>20</v>
      </c>
      <c r="L33" s="4">
        <f>IFERROR(VLOOKUP('Planuojami Pirkimai'!L33,YesNoTable,2,FALSE),-1)</f>
        <v>0</v>
      </c>
      <c r="M33" s="4">
        <f>IFERROR(VLOOKUP('Planuojami Pirkimai'!M33,YesNoTable,2,FALSE),-1)</f>
        <v>0</v>
      </c>
      <c r="N33" s="4">
        <f>IFERROR(VLOOKUP('Planuojami Pirkimai'!N33,YesNoTable,2,FALSE),-1)</f>
        <v>0</v>
      </c>
      <c r="O33">
        <f>IFERROR(VLOOKUP('Planuojami Pirkimai'!O33,TitleTable,2,FALSE),'Planuojami Pirkimai'!O33)</f>
        <v>23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5</v>
      </c>
      <c r="B34" s="4" t="str">
        <f>'Planuojami Pirkimai'!B34</f>
        <v>Segtuvai ir kt.</v>
      </c>
      <c r="C34" s="4">
        <f>IFERROR(VLOOKUP('Planuojami Pirkimai'!C34,TypeTable,2,FALSE),-1)</f>
        <v>1</v>
      </c>
      <c r="D34" s="4" t="str">
        <f>'Planuojami Pirkimai'!D34</f>
        <v>22850000</v>
      </c>
      <c r="E34" s="4">
        <f>'Planuojami Pirkimai'!E34</f>
        <v>100</v>
      </c>
      <c r="F34" s="4">
        <f>IFERROR(VLOOKUP('Planuojami Pirkimai'!F34,MeasurementTable,2,FALSE),'Planuojami Pirkimai'!F34)</f>
        <v>1</v>
      </c>
      <c r="G34" s="9">
        <f>'Planuojami Pirkimai'!G34</f>
        <v>0</v>
      </c>
      <c r="H34" s="4">
        <f>'Planuojami Pirkimai'!H34</f>
        <v>12</v>
      </c>
      <c r="I34" s="9">
        <f>'Planuojami Pirkimai'!I34</f>
        <v>0</v>
      </c>
      <c r="J34" s="4">
        <f>IFERROR(VLOOKUP('Planuojami Pirkimai'!J34,QuarterTable,2,FALSE),'Planuojami Pirkimai'!J34)</f>
        <v>17</v>
      </c>
      <c r="K34" s="4">
        <f>IFERROR(VLOOKUP('Planuojami Pirkimai'!K34,QuarterTable,2,FALSE),'Planuojami Pirkimai'!K34)</f>
        <v>20</v>
      </c>
      <c r="L34" s="4">
        <f>IFERROR(VLOOKUP('Planuojami Pirkimai'!L34,YesNoTable,2,FALSE),-1)</f>
        <v>0</v>
      </c>
      <c r="M34" s="4">
        <f>IFERROR(VLOOKUP('Planuojami Pirkimai'!M34,YesNoTable,2,FALSE),-1)</f>
        <v>0</v>
      </c>
      <c r="N34" s="4">
        <f>IFERROR(VLOOKUP('Planuojami Pirkimai'!N34,YesNoTable,2,FALSE),-1)</f>
        <v>0</v>
      </c>
      <c r="O34">
        <f>IFERROR(VLOOKUP('Planuojami Pirkimai'!O34,TitleTable,2,FALSE),'Planuojami Pirkimai'!O34)</f>
        <v>23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5</v>
      </c>
      <c r="B35" s="4" t="str">
        <f>'Planuojami Pirkimai'!B35</f>
        <v>Apšvietimo įrenginiai</v>
      </c>
      <c r="C35" s="4">
        <f>IFERROR(VLOOKUP('Planuojami Pirkimai'!C35,TypeTable,2,FALSE),-1)</f>
        <v>1</v>
      </c>
      <c r="D35" s="4" t="str">
        <f>'Planuojami Pirkimai'!D35</f>
        <v>31000000</v>
      </c>
      <c r="E35" s="4">
        <f>'Planuojami Pirkimai'!E35</f>
        <v>700</v>
      </c>
      <c r="F35" s="4">
        <f>IFERROR(VLOOKUP('Planuojami Pirkimai'!F35,MeasurementTable,2,FALSE),'Planuojami Pirkimai'!F35)</f>
        <v>1</v>
      </c>
      <c r="G35" s="9">
        <f>'Planuojami Pirkimai'!G35</f>
        <v>0</v>
      </c>
      <c r="H35" s="4">
        <f>'Planuojami Pirkimai'!H35</f>
        <v>12</v>
      </c>
      <c r="I35" s="9">
        <f>'Planuojami Pirkimai'!I35</f>
        <v>0</v>
      </c>
      <c r="J35" s="4">
        <f>IFERROR(VLOOKUP('Planuojami Pirkimai'!J35,QuarterTable,2,FALSE),'Planuojami Pirkimai'!J35)</f>
        <v>17</v>
      </c>
      <c r="K35" s="4">
        <f>IFERROR(VLOOKUP('Planuojami Pirkimai'!K35,QuarterTable,2,FALSE),'Planuojami Pirkimai'!K35)</f>
        <v>20</v>
      </c>
      <c r="L35" s="4">
        <f>IFERROR(VLOOKUP('Planuojami Pirkimai'!L35,YesNoTable,2,FALSE),-1)</f>
        <v>0</v>
      </c>
      <c r="M35" s="4">
        <f>IFERROR(VLOOKUP('Planuojami Pirkimai'!M35,YesNoTable,2,FALSE),-1)</f>
        <v>0</v>
      </c>
      <c r="N35" s="4">
        <f>IFERROR(VLOOKUP('Planuojami Pirkimai'!N35,YesNoTable,2,FALSE),-1)</f>
        <v>0</v>
      </c>
      <c r="O35">
        <f>IFERROR(VLOOKUP('Planuojami Pirkimai'!O35,TitleTable,2,FALSE),'Planuojami Pirkimai'!O35)</f>
        <v>23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5</v>
      </c>
      <c r="B36" s="4" t="str">
        <f>'Planuojami Pirkimai'!B36</f>
        <v>Tualetinis popierius, popieriniai rankšluoščiai</v>
      </c>
      <c r="C36" s="4">
        <f>IFERROR(VLOOKUP('Planuojami Pirkimai'!C36,TypeTable,2,FALSE),-1)</f>
        <v>1</v>
      </c>
      <c r="D36" s="4" t="str">
        <f>'Planuojami Pirkimai'!D36</f>
        <v>33760000</v>
      </c>
      <c r="E36" s="4">
        <f>'Planuojami Pirkimai'!E36</f>
        <v>1100</v>
      </c>
      <c r="F36" s="4">
        <f>IFERROR(VLOOKUP('Planuojami Pirkimai'!F36,MeasurementTable,2,FALSE),'Planuojami Pirkimai'!F36)</f>
        <v>1</v>
      </c>
      <c r="G36" s="9">
        <f>'Planuojami Pirkimai'!G36</f>
        <v>0</v>
      </c>
      <c r="H36" s="4">
        <f>'Planuojami Pirkimai'!H36</f>
        <v>12</v>
      </c>
      <c r="I36" s="9">
        <f>'Planuojami Pirkimai'!I36</f>
        <v>0</v>
      </c>
      <c r="J36" s="4">
        <f>IFERROR(VLOOKUP('Planuojami Pirkimai'!J36,QuarterTable,2,FALSE),'Planuojami Pirkimai'!J36)</f>
        <v>17</v>
      </c>
      <c r="K36" s="4">
        <f>IFERROR(VLOOKUP('Planuojami Pirkimai'!K36,QuarterTable,2,FALSE),'Planuojami Pirkimai'!K36)</f>
        <v>20</v>
      </c>
      <c r="L36" s="4">
        <f>IFERROR(VLOOKUP('Planuojami Pirkimai'!L36,YesNoTable,2,FALSE),-1)</f>
        <v>0</v>
      </c>
      <c r="M36" s="4">
        <f>IFERROR(VLOOKUP('Planuojami Pirkimai'!M36,YesNoTable,2,FALSE),-1)</f>
        <v>1</v>
      </c>
      <c r="N36" s="4">
        <f>IFERROR(VLOOKUP('Planuojami Pirkimai'!N36,YesNoTable,2,FALSE),-1)</f>
        <v>0</v>
      </c>
      <c r="O36">
        <f>IFERROR(VLOOKUP('Planuojami Pirkimai'!O36,TitleTable,2,FALSE),'Planuojami Pirkimai'!O36)</f>
        <v>23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5</v>
      </c>
      <c r="B37" s="4" t="str">
        <f>'Planuojami Pirkimai'!B37</f>
        <v>Valymo priemonės</v>
      </c>
      <c r="C37" s="4">
        <f>IFERROR(VLOOKUP('Planuojami Pirkimai'!C37,TypeTable,2,FALSE),-1)</f>
        <v>1</v>
      </c>
      <c r="D37" s="4" t="str">
        <f>'Planuojami Pirkimai'!D37</f>
        <v>39800000</v>
      </c>
      <c r="E37" s="4">
        <f>'Planuojami Pirkimai'!E37</f>
        <v>2300</v>
      </c>
      <c r="F37" s="4">
        <f>IFERROR(VLOOKUP('Planuojami Pirkimai'!F37,MeasurementTable,2,FALSE),'Planuojami Pirkimai'!F37)</f>
        <v>1</v>
      </c>
      <c r="G37" s="9">
        <f>'Planuojami Pirkimai'!G37</f>
        <v>0</v>
      </c>
      <c r="H37" s="4">
        <f>'Planuojami Pirkimai'!H37</f>
        <v>12</v>
      </c>
      <c r="I37" s="9">
        <f>'Planuojami Pirkimai'!I37</f>
        <v>0</v>
      </c>
      <c r="J37" s="4">
        <f>IFERROR(VLOOKUP('Planuojami Pirkimai'!J37,QuarterTable,2,FALSE),'Planuojami Pirkimai'!J37)</f>
        <v>17</v>
      </c>
      <c r="K37" s="4">
        <f>IFERROR(VLOOKUP('Planuojami Pirkimai'!K37,QuarterTable,2,FALSE),'Planuojami Pirkimai'!K37)</f>
        <v>20</v>
      </c>
      <c r="L37" s="4">
        <f>IFERROR(VLOOKUP('Planuojami Pirkimai'!L37,YesNoTable,2,FALSE),-1)</f>
        <v>0</v>
      </c>
      <c r="M37" s="4">
        <f>IFERROR(VLOOKUP('Planuojami Pirkimai'!M37,YesNoTable,2,FALSE),-1)</f>
        <v>0</v>
      </c>
      <c r="N37" s="4">
        <f>IFERROR(VLOOKUP('Planuojami Pirkimai'!N37,YesNoTable,2,FALSE),-1)</f>
        <v>0</v>
      </c>
      <c r="O37">
        <f>IFERROR(VLOOKUP('Planuojami Pirkimai'!O37,TitleTable,2,FALSE),'Planuojami Pirkimai'!O37)</f>
        <v>23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5</v>
      </c>
      <c r="B38" s="4" t="str">
        <f>'Planuojami Pirkimai'!B38</f>
        <v>Higienos reikmenys</v>
      </c>
      <c r="C38" s="4">
        <f>IFERROR(VLOOKUP('Planuojami Pirkimai'!C38,TypeTable,2,FALSE),-1)</f>
        <v>1</v>
      </c>
      <c r="D38" s="4" t="str">
        <f>'Planuojami Pirkimai'!D38</f>
        <v>44411000</v>
      </c>
      <c r="E38" s="4">
        <f>'Planuojami Pirkimai'!E38</f>
        <v>750</v>
      </c>
      <c r="F38" s="4">
        <f>IFERROR(VLOOKUP('Planuojami Pirkimai'!F38,MeasurementTable,2,FALSE),'Planuojami Pirkimai'!F38)</f>
        <v>1</v>
      </c>
      <c r="G38" s="9">
        <f>'Planuojami Pirkimai'!G38</f>
        <v>0</v>
      </c>
      <c r="H38" s="4">
        <f>'Planuojami Pirkimai'!H38</f>
        <v>12</v>
      </c>
      <c r="I38" s="9">
        <f>'Planuojami Pirkimai'!I38</f>
        <v>0</v>
      </c>
      <c r="J38" s="4">
        <f>IFERROR(VLOOKUP('Planuojami Pirkimai'!J38,QuarterTable,2,FALSE),'Planuojami Pirkimai'!J38)</f>
        <v>17</v>
      </c>
      <c r="K38" s="4">
        <f>IFERROR(VLOOKUP('Planuojami Pirkimai'!K38,QuarterTable,2,FALSE),'Planuojami Pirkimai'!K38)</f>
        <v>20</v>
      </c>
      <c r="L38" s="4">
        <f>IFERROR(VLOOKUP('Planuojami Pirkimai'!L38,YesNoTable,2,FALSE),-1)</f>
        <v>0</v>
      </c>
      <c r="M38" s="4">
        <f>IFERROR(VLOOKUP('Planuojami Pirkimai'!M38,YesNoTable,2,FALSE),-1)</f>
        <v>0</v>
      </c>
      <c r="N38" s="4">
        <f>IFERROR(VLOOKUP('Planuojami Pirkimai'!N38,YesNoTable,2,FALSE),-1)</f>
        <v>0</v>
      </c>
      <c r="O38">
        <f>IFERROR(VLOOKUP('Planuojami Pirkimai'!O38,TitleTable,2,FALSE),'Planuojami Pirkimai'!O38)</f>
        <v>23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5</v>
      </c>
      <c r="B39" s="4" t="str">
        <f>'Planuojami Pirkimai'!B39</f>
        <v>Liftų priežiūros paslaugos</v>
      </c>
      <c r="C39" s="4">
        <f>IFERROR(VLOOKUP('Planuojami Pirkimai'!C39,TypeTable,2,FALSE),-1)</f>
        <v>3</v>
      </c>
      <c r="D39" s="4" t="str">
        <f>'Planuojami Pirkimai'!D39</f>
        <v>50750000-7</v>
      </c>
      <c r="E39" s="4">
        <f>'Planuojami Pirkimai'!E39</f>
        <v>500</v>
      </c>
      <c r="F39" s="4">
        <f>IFERROR(VLOOKUP('Planuojami Pirkimai'!F39,MeasurementTable,2,FALSE),'Planuojami Pirkimai'!F39)</f>
        <v>1</v>
      </c>
      <c r="G39" s="9">
        <f>'Planuojami Pirkimai'!G39</f>
        <v>0</v>
      </c>
      <c r="H39" s="4">
        <f>'Planuojami Pirkimai'!H39</f>
        <v>12</v>
      </c>
      <c r="I39" s="9">
        <f>'Planuojami Pirkimai'!I39</f>
        <v>0</v>
      </c>
      <c r="J39" s="4">
        <f>IFERROR(VLOOKUP('Planuojami Pirkimai'!J39,QuarterTable,2,FALSE),'Planuojami Pirkimai'!J39)</f>
        <v>17</v>
      </c>
      <c r="K39" s="4">
        <f>IFERROR(VLOOKUP('Planuojami Pirkimai'!K39,QuarterTable,2,FALSE),'Planuojami Pirkimai'!K39)</f>
        <v>20</v>
      </c>
      <c r="L39" s="4">
        <f>IFERROR(VLOOKUP('Planuojami Pirkimai'!L39,YesNoTable,2,FALSE),-1)</f>
        <v>0</v>
      </c>
      <c r="M39" s="4">
        <f>IFERROR(VLOOKUP('Planuojami Pirkimai'!M39,YesNoTable,2,FALSE),-1)</f>
        <v>1</v>
      </c>
      <c r="N39" s="4">
        <f>IFERROR(VLOOKUP('Planuojami Pirkimai'!N39,YesNoTable,2,FALSE),-1)</f>
        <v>0</v>
      </c>
      <c r="O39">
        <f>IFERROR(VLOOKUP('Planuojami Pirkimai'!O39,TitleTable,2,FALSE),'Planuojami Pirkimai'!O39)</f>
        <v>23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5</v>
      </c>
      <c r="B40" s="4" t="str">
        <f>'Planuojami Pirkimai'!B40</f>
        <v>Rankiniai įrankiai</v>
      </c>
      <c r="C40" s="4">
        <f>IFERROR(VLOOKUP('Planuojami Pirkimai'!C40,TypeTable,2,FALSE),-1)</f>
        <v>1</v>
      </c>
      <c r="D40" s="4" t="str">
        <f>'Planuojami Pirkimai'!D40</f>
        <v>44511000</v>
      </c>
      <c r="E40" s="4">
        <f>'Planuojami Pirkimai'!E40</f>
        <v>200</v>
      </c>
      <c r="F40" s="4">
        <f>IFERROR(VLOOKUP('Planuojami Pirkimai'!F40,MeasurementTable,2,FALSE),'Planuojami Pirkimai'!F40)</f>
        <v>1</v>
      </c>
      <c r="G40" s="9">
        <f>'Planuojami Pirkimai'!G40</f>
        <v>0</v>
      </c>
      <c r="H40" s="4">
        <f>'Planuojami Pirkimai'!H40</f>
        <v>6</v>
      </c>
      <c r="I40" s="9">
        <f>'Planuojami Pirkimai'!I40</f>
        <v>0</v>
      </c>
      <c r="J40" s="4">
        <f>IFERROR(VLOOKUP('Planuojami Pirkimai'!J40,QuarterTable,2,FALSE),'Planuojami Pirkimai'!J40)</f>
        <v>17</v>
      </c>
      <c r="K40" s="4">
        <f>IFERROR(VLOOKUP('Planuojami Pirkimai'!K40,QuarterTable,2,FALSE),'Planuojami Pirkimai'!K40)</f>
        <v>20</v>
      </c>
      <c r="L40" s="4">
        <f>IFERROR(VLOOKUP('Planuojami Pirkimai'!L40,YesNoTable,2,FALSE),-1)</f>
        <v>0</v>
      </c>
      <c r="M40" s="4">
        <f>IFERROR(VLOOKUP('Planuojami Pirkimai'!M40,YesNoTable,2,FALSE),-1)</f>
        <v>0</v>
      </c>
      <c r="N40" s="4">
        <f>IFERROR(VLOOKUP('Planuojami Pirkimai'!N40,YesNoTable,2,FALSE),-1)</f>
        <v>0</v>
      </c>
      <c r="O40">
        <f>IFERROR(VLOOKUP('Planuojami Pirkimai'!O40,TitleTable,2,FALSE),'Planuojami Pirkimai'!O40)</f>
        <v>23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5</v>
      </c>
      <c r="B41" s="4" t="str">
        <f>'Planuojami Pirkimai'!B41</f>
        <v>Popierius spausdintuvams</v>
      </c>
      <c r="C41" s="4">
        <f>IFERROR(VLOOKUP('Planuojami Pirkimai'!C41,TypeTable,2,FALSE),-1)</f>
        <v>1</v>
      </c>
      <c r="D41" s="4" t="str">
        <f>'Planuojami Pirkimai'!D41</f>
        <v>30197630</v>
      </c>
      <c r="E41" s="4">
        <f>'Planuojami Pirkimai'!E41</f>
        <v>1700</v>
      </c>
      <c r="F41" s="4">
        <f>IFERROR(VLOOKUP('Planuojami Pirkimai'!F41,MeasurementTable,2,FALSE),'Planuojami Pirkimai'!F41)</f>
        <v>1</v>
      </c>
      <c r="G41" s="9">
        <f>'Planuojami Pirkimai'!G41</f>
        <v>0</v>
      </c>
      <c r="H41" s="4">
        <f>'Planuojami Pirkimai'!H41</f>
        <v>12</v>
      </c>
      <c r="I41" s="9">
        <f>'Planuojami Pirkimai'!I41</f>
        <v>0</v>
      </c>
      <c r="J41" s="4">
        <f>IFERROR(VLOOKUP('Planuojami Pirkimai'!J41,QuarterTable,2,FALSE),'Planuojami Pirkimai'!J41)</f>
        <v>17</v>
      </c>
      <c r="K41" s="4">
        <f>IFERROR(VLOOKUP('Planuojami Pirkimai'!K41,QuarterTable,2,FALSE),'Planuojami Pirkimai'!K41)</f>
        <v>20</v>
      </c>
      <c r="L41" s="4">
        <f>IFERROR(VLOOKUP('Planuojami Pirkimai'!L41,YesNoTable,2,FALSE),-1)</f>
        <v>0</v>
      </c>
      <c r="M41" s="4">
        <f>IFERROR(VLOOKUP('Planuojami Pirkimai'!M41,YesNoTable,2,FALSE),-1)</f>
        <v>0</v>
      </c>
      <c r="N41" s="4">
        <f>IFERROR(VLOOKUP('Planuojami Pirkimai'!N41,YesNoTable,2,FALSE),-1)</f>
        <v>0</v>
      </c>
      <c r="O41">
        <f>IFERROR(VLOOKUP('Planuojami Pirkimai'!O41,TitleTable,2,FALSE),'Planuojami Pirkimai'!O41)</f>
        <v>23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5</v>
      </c>
      <c r="B42" s="4" t="str">
        <f>'Planuojami Pirkimai'!B42</f>
        <v>Vienkartiniai popieriaus gaminiai</v>
      </c>
      <c r="C42" s="4">
        <f>IFERROR(VLOOKUP('Planuojami Pirkimai'!C42,TypeTable,2,FALSE),-1)</f>
        <v>1</v>
      </c>
      <c r="D42" s="4" t="str">
        <f>'Planuojami Pirkimai'!D42</f>
        <v>33772000</v>
      </c>
      <c r="E42" s="4">
        <f>'Planuojami Pirkimai'!E42</f>
        <v>250</v>
      </c>
      <c r="F42" s="4">
        <f>IFERROR(VLOOKUP('Planuojami Pirkimai'!F42,MeasurementTable,2,FALSE),'Planuojami Pirkimai'!F42)</f>
        <v>1</v>
      </c>
      <c r="G42" s="9">
        <f>'Planuojami Pirkimai'!G42</f>
        <v>0</v>
      </c>
      <c r="H42" s="4">
        <f>'Planuojami Pirkimai'!H42</f>
        <v>12</v>
      </c>
      <c r="I42" s="9">
        <f>'Planuojami Pirkimai'!I42</f>
        <v>0</v>
      </c>
      <c r="J42" s="4">
        <f>IFERROR(VLOOKUP('Planuojami Pirkimai'!J42,QuarterTable,2,FALSE),'Planuojami Pirkimai'!J42)</f>
        <v>17</v>
      </c>
      <c r="K42" s="4">
        <f>IFERROR(VLOOKUP('Planuojami Pirkimai'!K42,QuarterTable,2,FALSE),'Planuojami Pirkimai'!K42)</f>
        <v>20</v>
      </c>
      <c r="L42" s="4">
        <f>IFERROR(VLOOKUP('Planuojami Pirkimai'!L42,YesNoTable,2,FALSE),-1)</f>
        <v>0</v>
      </c>
      <c r="M42" s="4">
        <f>IFERROR(VLOOKUP('Planuojami Pirkimai'!M42,YesNoTable,2,FALSE),-1)</f>
        <v>0</v>
      </c>
      <c r="N42" s="4">
        <f>IFERROR(VLOOKUP('Planuojami Pirkimai'!N42,YesNoTable,2,FALSE),-1)</f>
        <v>0</v>
      </c>
      <c r="O42">
        <f>IFERROR(VLOOKUP('Planuojami Pirkimai'!O42,TitleTable,2,FALSE),'Planuojami Pirkimai'!O42)</f>
        <v>23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5</v>
      </c>
      <c r="B43" s="4" t="str">
        <f>'Planuojami Pirkimai'!B43</f>
        <v>Šiukšlių maišai</v>
      </c>
      <c r="C43" s="4">
        <f>IFERROR(VLOOKUP('Planuojami Pirkimai'!C43,TypeTable,2,FALSE),-1)</f>
        <v>1</v>
      </c>
      <c r="D43" s="4" t="str">
        <f>'Planuojami Pirkimai'!D43</f>
        <v>19640000</v>
      </c>
      <c r="E43" s="4">
        <f>'Planuojami Pirkimai'!E43</f>
        <v>350</v>
      </c>
      <c r="F43" s="4">
        <f>IFERROR(VLOOKUP('Planuojami Pirkimai'!F43,MeasurementTable,2,FALSE),'Planuojami Pirkimai'!F43)</f>
        <v>1</v>
      </c>
      <c r="G43" s="9">
        <f>'Planuojami Pirkimai'!G43</f>
        <v>0</v>
      </c>
      <c r="H43" s="4">
        <f>'Planuojami Pirkimai'!H43</f>
        <v>12</v>
      </c>
      <c r="I43" s="9">
        <f>'Planuojami Pirkimai'!I43</f>
        <v>0</v>
      </c>
      <c r="J43" s="4">
        <f>IFERROR(VLOOKUP('Planuojami Pirkimai'!J43,QuarterTable,2,FALSE),'Planuojami Pirkimai'!J43)</f>
        <v>17</v>
      </c>
      <c r="K43" s="4">
        <f>IFERROR(VLOOKUP('Planuojami Pirkimai'!K43,QuarterTable,2,FALSE),'Planuojami Pirkimai'!K43)</f>
        <v>20</v>
      </c>
      <c r="L43" s="4">
        <f>IFERROR(VLOOKUP('Planuojami Pirkimai'!L43,YesNoTable,2,FALSE),-1)</f>
        <v>0</v>
      </c>
      <c r="M43" s="4">
        <f>IFERROR(VLOOKUP('Planuojami Pirkimai'!M43,YesNoTable,2,FALSE),-1)</f>
        <v>0</v>
      </c>
      <c r="N43" s="4">
        <f>IFERROR(VLOOKUP('Planuojami Pirkimai'!N43,YesNoTable,2,FALSE),-1)</f>
        <v>0</v>
      </c>
      <c r="O43">
        <f>IFERROR(VLOOKUP('Planuojami Pirkimai'!O43,TitleTable,2,FALSE),'Planuojami Pirkimai'!O43)</f>
        <v>23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5</v>
      </c>
      <c r="B44" s="4" t="str">
        <f>'Planuojami Pirkimai'!B44</f>
        <v>Rankų dezinfekcinės priemonės</v>
      </c>
      <c r="C44" s="4">
        <f>IFERROR(VLOOKUP('Planuojami Pirkimai'!C44,TypeTable,2,FALSE),-1)</f>
        <v>1</v>
      </c>
      <c r="D44" s="4" t="str">
        <f>'Planuojami Pirkimai'!D44</f>
        <v>33741000</v>
      </c>
      <c r="E44" s="4">
        <f>'Planuojami Pirkimai'!E44</f>
        <v>850</v>
      </c>
      <c r="F44" s="4">
        <f>IFERROR(VLOOKUP('Planuojami Pirkimai'!F44,MeasurementTable,2,FALSE),'Planuojami Pirkimai'!F44)</f>
        <v>1</v>
      </c>
      <c r="G44" s="9">
        <f>'Planuojami Pirkimai'!G44</f>
        <v>0</v>
      </c>
      <c r="H44" s="4">
        <f>'Planuojami Pirkimai'!H44</f>
        <v>12</v>
      </c>
      <c r="I44" s="9">
        <f>'Planuojami Pirkimai'!I44</f>
        <v>0</v>
      </c>
      <c r="J44" s="4">
        <f>IFERROR(VLOOKUP('Planuojami Pirkimai'!J44,QuarterTable,2,FALSE),'Planuojami Pirkimai'!J44)</f>
        <v>17</v>
      </c>
      <c r="K44" s="4">
        <f>IFERROR(VLOOKUP('Planuojami Pirkimai'!K44,QuarterTable,2,FALSE),'Planuojami Pirkimai'!K44)</f>
        <v>20</v>
      </c>
      <c r="L44" s="4">
        <f>IFERROR(VLOOKUP('Planuojami Pirkimai'!L44,YesNoTable,2,FALSE),-1)</f>
        <v>0</v>
      </c>
      <c r="M44" s="4">
        <f>IFERROR(VLOOKUP('Planuojami Pirkimai'!M44,YesNoTable,2,FALSE),-1)</f>
        <v>0</v>
      </c>
      <c r="N44" s="4">
        <f>IFERROR(VLOOKUP('Planuojami Pirkimai'!N44,YesNoTable,2,FALSE),-1)</f>
        <v>0</v>
      </c>
      <c r="O44">
        <f>IFERROR(VLOOKUP('Planuojami Pirkimai'!O44,TitleTable,2,FALSE),'Planuojami Pirkimai'!O44)</f>
        <v>23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5</v>
      </c>
      <c r="B45" s="4" t="str">
        <f>'Planuojami Pirkimai'!B45</f>
        <v>Biuro įrangos priežiūra ir remontas</v>
      </c>
      <c r="C45" s="4">
        <f>IFERROR(VLOOKUP('Planuojami Pirkimai'!C45,TypeTable,2,FALSE),-1)</f>
        <v>2</v>
      </c>
      <c r="D45" s="4" t="str">
        <f>'Planuojami Pirkimai'!D45</f>
        <v>50300000</v>
      </c>
      <c r="E45" s="4">
        <f>'Planuojami Pirkimai'!E45</f>
        <v>624</v>
      </c>
      <c r="F45" s="4">
        <f>IFERROR(VLOOKUP('Planuojami Pirkimai'!F45,MeasurementTable,2,FALSE),'Planuojami Pirkimai'!F45)</f>
        <v>1</v>
      </c>
      <c r="G45" s="9">
        <f>'Planuojami Pirkimai'!G45</f>
        <v>0</v>
      </c>
      <c r="H45" s="4">
        <f>'Planuojami Pirkimai'!H45</f>
        <v>12</v>
      </c>
      <c r="I45" s="9">
        <f>'Planuojami Pirkimai'!I45</f>
        <v>0</v>
      </c>
      <c r="J45" s="4">
        <f>IFERROR(VLOOKUP('Planuojami Pirkimai'!J45,QuarterTable,2,FALSE),'Planuojami Pirkimai'!J45)</f>
        <v>17</v>
      </c>
      <c r="K45" s="4">
        <f>IFERROR(VLOOKUP('Planuojami Pirkimai'!K45,QuarterTable,2,FALSE),'Planuojami Pirkimai'!K45)</f>
        <v>20</v>
      </c>
      <c r="L45" s="4">
        <f>IFERROR(VLOOKUP('Planuojami Pirkimai'!L45,YesNoTable,2,FALSE),-1)</f>
        <v>0</v>
      </c>
      <c r="M45" s="4">
        <f>IFERROR(VLOOKUP('Planuojami Pirkimai'!M45,YesNoTable,2,FALSE),-1)</f>
        <v>0</v>
      </c>
      <c r="N45" s="4">
        <f>IFERROR(VLOOKUP('Planuojami Pirkimai'!N45,YesNoTable,2,FALSE),-1)</f>
        <v>0</v>
      </c>
      <c r="O45">
        <f>IFERROR(VLOOKUP('Planuojami Pirkimai'!O45,TitleTable,2,FALSE),'Planuojami Pirkimai'!O45)</f>
        <v>23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5</v>
      </c>
      <c r="B46" s="4" t="str">
        <f>'Planuojami Pirkimai'!B46</f>
        <v xml:space="preserve">Įvairi biuro įranga ir reikmenys </v>
      </c>
      <c r="C46" s="4">
        <f>IFERROR(VLOOKUP('Planuojami Pirkimai'!C46,TypeTable,2,FALSE),-1)</f>
        <v>1</v>
      </c>
      <c r="D46" s="4" t="str">
        <f>'Planuojami Pirkimai'!D46</f>
        <v>30124000</v>
      </c>
      <c r="E46" s="4">
        <f>'Planuojami Pirkimai'!E46</f>
        <v>1400</v>
      </c>
      <c r="F46" s="4">
        <f>IFERROR(VLOOKUP('Planuojami Pirkimai'!F46,MeasurementTable,2,FALSE),'Planuojami Pirkimai'!F46)</f>
        <v>1</v>
      </c>
      <c r="G46" s="9">
        <f>'Planuojami Pirkimai'!G46</f>
        <v>0</v>
      </c>
      <c r="H46" s="4">
        <f>'Planuojami Pirkimai'!H46</f>
        <v>12</v>
      </c>
      <c r="I46" s="9">
        <f>'Planuojami Pirkimai'!I46</f>
        <v>0</v>
      </c>
      <c r="J46" s="4">
        <f>IFERROR(VLOOKUP('Planuojami Pirkimai'!J46,QuarterTable,2,FALSE),'Planuojami Pirkimai'!J46)</f>
        <v>17</v>
      </c>
      <c r="K46" s="4">
        <f>IFERROR(VLOOKUP('Planuojami Pirkimai'!K46,QuarterTable,2,FALSE),'Planuojami Pirkimai'!K46)</f>
        <v>20</v>
      </c>
      <c r="L46" s="4">
        <f>IFERROR(VLOOKUP('Planuojami Pirkimai'!L46,YesNoTable,2,FALSE),-1)</f>
        <v>0</v>
      </c>
      <c r="M46" s="4">
        <f>IFERROR(VLOOKUP('Planuojami Pirkimai'!M46,YesNoTable,2,FALSE),-1)</f>
        <v>0</v>
      </c>
      <c r="N46" s="4">
        <f>IFERROR(VLOOKUP('Planuojami Pirkimai'!N46,YesNoTable,2,FALSE),-1)</f>
        <v>0</v>
      </c>
      <c r="O46">
        <f>IFERROR(VLOOKUP('Planuojami Pirkimai'!O46,TitleTable,2,FALSE),'Planuojami Pirkimai'!O46)</f>
        <v>23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5</v>
      </c>
      <c r="B47" s="4" t="str">
        <f>'Planuojami Pirkimai'!B47</f>
        <v>Biuro įrangos priedai ir reikmenys</v>
      </c>
      <c r="C47" s="4">
        <f>IFERROR(VLOOKUP('Planuojami Pirkimai'!C47,TypeTable,2,FALSE),-1)</f>
        <v>1</v>
      </c>
      <c r="D47" s="4" t="str">
        <f>'Planuojami Pirkimai'!D47</f>
        <v>30124000</v>
      </c>
      <c r="E47" s="4">
        <f>'Planuojami Pirkimai'!E47</f>
        <v>800</v>
      </c>
      <c r="F47" s="4">
        <f>IFERROR(VLOOKUP('Planuojami Pirkimai'!F47,MeasurementTable,2,FALSE),'Planuojami Pirkimai'!F47)</f>
        <v>1</v>
      </c>
      <c r="G47" s="9">
        <f>'Planuojami Pirkimai'!G47</f>
        <v>0</v>
      </c>
      <c r="H47" s="4">
        <f>'Planuojami Pirkimai'!H47</f>
        <v>12</v>
      </c>
      <c r="I47" s="9">
        <f>'Planuojami Pirkimai'!I47</f>
        <v>0</v>
      </c>
      <c r="J47" s="4">
        <f>IFERROR(VLOOKUP('Planuojami Pirkimai'!J47,QuarterTable,2,FALSE),'Planuojami Pirkimai'!J47)</f>
        <v>17</v>
      </c>
      <c r="K47" s="4">
        <f>IFERROR(VLOOKUP('Planuojami Pirkimai'!K47,QuarterTable,2,FALSE),'Planuojami Pirkimai'!K47)</f>
        <v>20</v>
      </c>
      <c r="L47" s="4">
        <f>IFERROR(VLOOKUP('Planuojami Pirkimai'!L47,YesNoTable,2,FALSE),-1)</f>
        <v>0</v>
      </c>
      <c r="M47" s="4">
        <f>IFERROR(VLOOKUP('Planuojami Pirkimai'!M47,YesNoTable,2,FALSE),-1)</f>
        <v>0</v>
      </c>
      <c r="N47" s="4">
        <f>IFERROR(VLOOKUP('Planuojami Pirkimai'!N47,YesNoTable,2,FALSE),-1)</f>
        <v>0</v>
      </c>
      <c r="O47">
        <f>IFERROR(VLOOKUP('Planuojami Pirkimai'!O47,TitleTable,2,FALSE),'Planuojami Pirkimai'!O47)</f>
        <v>23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5</v>
      </c>
      <c r="B48" s="4" t="str">
        <f>'Planuojami Pirkimai'!B48</f>
        <v>Programinės įrangos paketai</v>
      </c>
      <c r="C48" s="4">
        <f>IFERROR(VLOOKUP('Planuojami Pirkimai'!C48,TypeTable,2,FALSE),-1)</f>
        <v>1</v>
      </c>
      <c r="D48" s="4" t="str">
        <f>'Planuojami Pirkimai'!D48</f>
        <v>48000000</v>
      </c>
      <c r="E48" s="4">
        <f>'Planuojami Pirkimai'!E48</f>
        <v>2630</v>
      </c>
      <c r="F48" s="4">
        <f>IFERROR(VLOOKUP('Planuojami Pirkimai'!F48,MeasurementTable,2,FALSE),'Planuojami Pirkimai'!F48)</f>
        <v>1</v>
      </c>
      <c r="G48" s="9">
        <f>'Planuojami Pirkimai'!G48</f>
        <v>0</v>
      </c>
      <c r="H48" s="4">
        <f>'Planuojami Pirkimai'!H48</f>
        <v>12</v>
      </c>
      <c r="I48" s="9">
        <f>'Planuojami Pirkimai'!I48</f>
        <v>0</v>
      </c>
      <c r="J48" s="4">
        <f>IFERROR(VLOOKUP('Planuojami Pirkimai'!J48,QuarterTable,2,FALSE),'Planuojami Pirkimai'!J48)</f>
        <v>17</v>
      </c>
      <c r="K48" s="4">
        <f>IFERROR(VLOOKUP('Planuojami Pirkimai'!K48,QuarterTable,2,FALSE),'Planuojami Pirkimai'!K48)</f>
        <v>20</v>
      </c>
      <c r="L48" s="4">
        <f>IFERROR(VLOOKUP('Planuojami Pirkimai'!L48,YesNoTable,2,FALSE),-1)</f>
        <v>0</v>
      </c>
      <c r="M48" s="4">
        <f>IFERROR(VLOOKUP('Planuojami Pirkimai'!M48,YesNoTable,2,FALSE),-1)</f>
        <v>0</v>
      </c>
      <c r="N48" s="4">
        <f>IFERROR(VLOOKUP('Planuojami Pirkimai'!N48,YesNoTable,2,FALSE),-1)</f>
        <v>0</v>
      </c>
      <c r="O48">
        <f>IFERROR(VLOOKUP('Planuojami Pirkimai'!O48,TitleTable,2,FALSE),'Planuojami Pirkimai'!O48)</f>
        <v>23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5</v>
      </c>
      <c r="B49" s="4" t="str">
        <f>'Planuojami Pirkimai'!B49</f>
        <v>Remonto ir priežiūros paslaugos</v>
      </c>
      <c r="C49" s="4">
        <f>IFERROR(VLOOKUP('Planuojami Pirkimai'!C49,TypeTable,2,FALSE),-1)</f>
        <v>2</v>
      </c>
      <c r="D49" s="4" t="str">
        <f>'Planuojami Pirkimai'!D49</f>
        <v>50000000</v>
      </c>
      <c r="E49" s="4">
        <f>'Planuojami Pirkimai'!E49</f>
        <v>32700</v>
      </c>
      <c r="F49" s="4">
        <f>IFERROR(VLOOKUP('Planuojami Pirkimai'!F49,MeasurementTable,2,FALSE),'Planuojami Pirkimai'!F49)</f>
        <v>1</v>
      </c>
      <c r="G49" s="9">
        <f>'Planuojami Pirkimai'!G49</f>
        <v>0</v>
      </c>
      <c r="H49" s="4">
        <f>'Planuojami Pirkimai'!H49</f>
        <v>6</v>
      </c>
      <c r="I49" s="9">
        <f>'Planuojami Pirkimai'!I49</f>
        <v>0</v>
      </c>
      <c r="J49" s="4">
        <f>IFERROR(VLOOKUP('Planuojami Pirkimai'!J49,QuarterTable,2,FALSE),'Planuojami Pirkimai'!J49)</f>
        <v>18</v>
      </c>
      <c r="K49" s="4">
        <f>IFERROR(VLOOKUP('Planuojami Pirkimai'!K49,QuarterTable,2,FALSE),'Planuojami Pirkimai'!K49)</f>
        <v>19</v>
      </c>
      <c r="L49" s="4">
        <f>IFERROR(VLOOKUP('Planuojami Pirkimai'!L49,YesNoTable,2,FALSE),-1)</f>
        <v>0</v>
      </c>
      <c r="M49" s="4">
        <f>IFERROR(VLOOKUP('Planuojami Pirkimai'!M49,YesNoTable,2,FALSE),-1)</f>
        <v>0</v>
      </c>
      <c r="N49" s="4">
        <f>IFERROR(VLOOKUP('Planuojami Pirkimai'!N49,YesNoTable,2,FALSE),-1)</f>
        <v>0</v>
      </c>
      <c r="O49">
        <f>IFERROR(VLOOKUP('Planuojami Pirkimai'!O49,TitleTable,2,FALSE),'Planuojami Pirkimai'!O49)</f>
        <v>23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5</v>
      </c>
      <c r="B50" s="4" t="str">
        <f>'Planuojami Pirkimai'!B50</f>
        <v>Statybinės medžiagos</v>
      </c>
      <c r="C50" s="4">
        <f>IFERROR(VLOOKUP('Planuojami Pirkimai'!C50,TypeTable,2,FALSE),-1)</f>
        <v>1</v>
      </c>
      <c r="D50" s="4" t="str">
        <f>'Planuojami Pirkimai'!D50</f>
        <v>44111000</v>
      </c>
      <c r="E50" s="4">
        <f>'Planuojami Pirkimai'!E50</f>
        <v>1800</v>
      </c>
      <c r="F50" s="4">
        <f>IFERROR(VLOOKUP('Planuojami Pirkimai'!F50,MeasurementTable,2,FALSE),'Planuojami Pirkimai'!F50)</f>
        <v>1</v>
      </c>
      <c r="G50" s="9">
        <f>'Planuojami Pirkimai'!G50</f>
        <v>0</v>
      </c>
      <c r="H50" s="4">
        <f>'Planuojami Pirkimai'!H50</f>
        <v>12</v>
      </c>
      <c r="I50" s="9">
        <f>'Planuojami Pirkimai'!I50</f>
        <v>0</v>
      </c>
      <c r="J50" s="4">
        <f>IFERROR(VLOOKUP('Planuojami Pirkimai'!J50,QuarterTable,2,FALSE),'Planuojami Pirkimai'!J50)</f>
        <v>17</v>
      </c>
      <c r="K50" s="4">
        <f>IFERROR(VLOOKUP('Planuojami Pirkimai'!K50,QuarterTable,2,FALSE),'Planuojami Pirkimai'!K50)</f>
        <v>20</v>
      </c>
      <c r="L50" s="4">
        <f>IFERROR(VLOOKUP('Planuojami Pirkimai'!L50,YesNoTable,2,FALSE),-1)</f>
        <v>0</v>
      </c>
      <c r="M50" s="4">
        <f>IFERROR(VLOOKUP('Planuojami Pirkimai'!M50,YesNoTable,2,FALSE),-1)</f>
        <v>0</v>
      </c>
      <c r="N50" s="4">
        <f>IFERROR(VLOOKUP('Planuojami Pirkimai'!N50,YesNoTable,2,FALSE),-1)</f>
        <v>0</v>
      </c>
      <c r="O50">
        <f>IFERROR(VLOOKUP('Planuojami Pirkimai'!O50,TitleTable,2,FALSE),'Planuojami Pirkimai'!O50)</f>
        <v>23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5</v>
      </c>
      <c r="B51" s="4" t="str">
        <f>'Planuojami Pirkimai'!B51</f>
        <v>Dažai ir sienų dangos</v>
      </c>
      <c r="C51" s="4">
        <f>IFERROR(VLOOKUP('Planuojami Pirkimai'!C51,TypeTable,2,FALSE),-1)</f>
        <v>1</v>
      </c>
      <c r="D51" s="4" t="str">
        <f>'Planuojami Pirkimai'!D51</f>
        <v>44111400</v>
      </c>
      <c r="E51" s="4">
        <f>'Planuojami Pirkimai'!E51</f>
        <v>500</v>
      </c>
      <c r="F51" s="4">
        <f>IFERROR(VLOOKUP('Planuojami Pirkimai'!F51,MeasurementTable,2,FALSE),'Planuojami Pirkimai'!F51)</f>
        <v>1</v>
      </c>
      <c r="G51" s="9">
        <f>'Planuojami Pirkimai'!G51</f>
        <v>0</v>
      </c>
      <c r="H51" s="4">
        <f>'Planuojami Pirkimai'!H51</f>
        <v>12</v>
      </c>
      <c r="I51" s="9">
        <f>'Planuojami Pirkimai'!I51</f>
        <v>0</v>
      </c>
      <c r="J51" s="4">
        <f>IFERROR(VLOOKUP('Planuojami Pirkimai'!J51,QuarterTable,2,FALSE),'Planuojami Pirkimai'!J51)</f>
        <v>17</v>
      </c>
      <c r="K51" s="4">
        <f>IFERROR(VLOOKUP('Planuojami Pirkimai'!K51,QuarterTable,2,FALSE),'Planuojami Pirkimai'!K51)</f>
        <v>20</v>
      </c>
      <c r="L51" s="4">
        <f>IFERROR(VLOOKUP('Planuojami Pirkimai'!L51,YesNoTable,2,FALSE),-1)</f>
        <v>0</v>
      </c>
      <c r="M51" s="4">
        <f>IFERROR(VLOOKUP('Planuojami Pirkimai'!M51,YesNoTable,2,FALSE),-1)</f>
        <v>0</v>
      </c>
      <c r="N51" s="4">
        <f>IFERROR(VLOOKUP('Planuojami Pirkimai'!N51,YesNoTable,2,FALSE),-1)</f>
        <v>0</v>
      </c>
      <c r="O51">
        <f>IFERROR(VLOOKUP('Planuojami Pirkimai'!O51,TitleTable,2,FALSE),'Planuojami Pirkimai'!O51)</f>
        <v>23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5</v>
      </c>
      <c r="B52" s="4" t="str">
        <f>'Planuojami Pirkimai'!B52</f>
        <v>Mokyklinių autobusų garantinio remonto ir priežiūros paslauga</v>
      </c>
      <c r="C52" s="4">
        <f>IFERROR(VLOOKUP('Planuojami Pirkimai'!C52,TypeTable,2,FALSE),-1)</f>
        <v>2</v>
      </c>
      <c r="D52" s="4" t="str">
        <f>'Planuojami Pirkimai'!D52</f>
        <v>50100000-6</v>
      </c>
      <c r="E52" s="4">
        <f>'Planuojami Pirkimai'!E52</f>
        <v>1200</v>
      </c>
      <c r="F52" s="4">
        <f>IFERROR(VLOOKUP('Planuojami Pirkimai'!F52,MeasurementTable,2,FALSE),'Planuojami Pirkimai'!F52)</f>
        <v>1</v>
      </c>
      <c r="G52" s="9">
        <f>'Planuojami Pirkimai'!G52</f>
        <v>0</v>
      </c>
      <c r="H52" s="4">
        <f>'Planuojami Pirkimai'!H52</f>
        <v>6</v>
      </c>
      <c r="I52" s="9">
        <f>'Planuojami Pirkimai'!I52</f>
        <v>0</v>
      </c>
      <c r="J52" s="4">
        <f>IFERROR(VLOOKUP('Planuojami Pirkimai'!J52,QuarterTable,2,FALSE),'Planuojami Pirkimai'!J52)</f>
        <v>17</v>
      </c>
      <c r="K52" s="4">
        <f>IFERROR(VLOOKUP('Planuojami Pirkimai'!K52,QuarterTable,2,FALSE),'Planuojami Pirkimai'!K52)</f>
        <v>20</v>
      </c>
      <c r="L52" s="4">
        <f>IFERROR(VLOOKUP('Planuojami Pirkimai'!L52,YesNoTable,2,FALSE),-1)</f>
        <v>0</v>
      </c>
      <c r="M52" s="4">
        <f>IFERROR(VLOOKUP('Planuojami Pirkimai'!M52,YesNoTable,2,FALSE),-1)</f>
        <v>0</v>
      </c>
      <c r="N52" s="4">
        <f>IFERROR(VLOOKUP('Planuojami Pirkimai'!N52,YesNoTable,2,FALSE),-1)</f>
        <v>0</v>
      </c>
      <c r="O52">
        <f>IFERROR(VLOOKUP('Planuojami Pirkimai'!O52,TitleTable,2,FALSE),'Planuojami Pirkimai'!O52)</f>
        <v>23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5</v>
      </c>
      <c r="B53" s="4" t="str">
        <f>'Planuojami Pirkimai'!B53</f>
        <v>Transporto paslauga</v>
      </c>
      <c r="C53" s="4">
        <f>IFERROR(VLOOKUP('Planuojami Pirkimai'!C53,TypeTable,2,FALSE),-1)</f>
        <v>2</v>
      </c>
      <c r="D53" s="4" t="str">
        <f>'Planuojami Pirkimai'!D53</f>
        <v>60170000</v>
      </c>
      <c r="E53" s="4">
        <f>'Planuojami Pirkimai'!E53</f>
        <v>400</v>
      </c>
      <c r="F53" s="4">
        <f>IFERROR(VLOOKUP('Planuojami Pirkimai'!F53,MeasurementTable,2,FALSE),'Planuojami Pirkimai'!F53)</f>
        <v>1</v>
      </c>
      <c r="G53" s="9">
        <f>'Planuojami Pirkimai'!G53</f>
        <v>0</v>
      </c>
      <c r="H53" s="4">
        <f>'Planuojami Pirkimai'!H53</f>
        <v>3</v>
      </c>
      <c r="I53" s="9">
        <f>'Planuojami Pirkimai'!I53</f>
        <v>0</v>
      </c>
      <c r="J53" s="4">
        <f>IFERROR(VLOOKUP('Planuojami Pirkimai'!J53,QuarterTable,2,FALSE),'Planuojami Pirkimai'!J53)</f>
        <v>20</v>
      </c>
      <c r="K53" s="4">
        <f>IFERROR(VLOOKUP('Planuojami Pirkimai'!K53,QuarterTable,2,FALSE),'Planuojami Pirkimai'!K53)</f>
        <v>20</v>
      </c>
      <c r="L53" s="4">
        <f>IFERROR(VLOOKUP('Planuojami Pirkimai'!L53,YesNoTable,2,FALSE),-1)</f>
        <v>0</v>
      </c>
      <c r="M53" s="4">
        <f>IFERROR(VLOOKUP('Planuojami Pirkimai'!M53,YesNoTable,2,FALSE),-1)</f>
        <v>0</v>
      </c>
      <c r="N53" s="4">
        <f>IFERROR(VLOOKUP('Planuojami Pirkimai'!N53,YesNoTable,2,FALSE),-1)</f>
        <v>0</v>
      </c>
      <c r="O53">
        <f>IFERROR(VLOOKUP('Planuojami Pirkimai'!O53,TitleTable,2,FALSE),'Planuojami Pirkimai'!O53)</f>
        <v>23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5</v>
      </c>
      <c r="B54" s="4" t="str">
        <f>'Planuojami Pirkimai'!B54</f>
        <v>Artimojo židinio projektorius</v>
      </c>
      <c r="C54" s="4">
        <f>IFERROR(VLOOKUP('Planuojami Pirkimai'!C54,TypeTable,2,FALSE),-1)</f>
        <v>1</v>
      </c>
      <c r="D54" s="4" t="str">
        <f>'Planuojami Pirkimai'!D54</f>
        <v>50300000-8</v>
      </c>
      <c r="E54" s="4">
        <f>'Planuojami Pirkimai'!E54</f>
        <v>1100</v>
      </c>
      <c r="F54" s="4">
        <f>IFERROR(VLOOKUP('Planuojami Pirkimai'!F54,MeasurementTable,2,FALSE),'Planuojami Pirkimai'!F54)</f>
        <v>1</v>
      </c>
      <c r="G54" s="9">
        <f>'Planuojami Pirkimai'!G54</f>
        <v>0</v>
      </c>
      <c r="H54" s="4">
        <f>'Planuojami Pirkimai'!H54</f>
        <v>3</v>
      </c>
      <c r="I54" s="9">
        <f>'Planuojami Pirkimai'!I54</f>
        <v>0</v>
      </c>
      <c r="J54" s="4">
        <f>IFERROR(VLOOKUP('Planuojami Pirkimai'!J54,QuarterTable,2,FALSE),'Planuojami Pirkimai'!J54)</f>
        <v>17</v>
      </c>
      <c r="K54" s="4">
        <f>IFERROR(VLOOKUP('Planuojami Pirkimai'!K54,QuarterTable,2,FALSE),'Planuojami Pirkimai'!K54)</f>
        <v>13</v>
      </c>
      <c r="L54" s="4">
        <f>IFERROR(VLOOKUP('Planuojami Pirkimai'!L54,YesNoTable,2,FALSE),-1)</f>
        <v>0</v>
      </c>
      <c r="M54" s="4">
        <f>IFERROR(VLOOKUP('Planuojami Pirkimai'!M54,YesNoTable,2,FALSE),-1)</f>
        <v>0</v>
      </c>
      <c r="N54" s="4">
        <f>IFERROR(VLOOKUP('Planuojami Pirkimai'!N54,YesNoTable,2,FALSE),-1)</f>
        <v>0</v>
      </c>
      <c r="O54">
        <f>IFERROR(VLOOKUP('Planuojami Pirkimai'!O54,TitleTable,2,FALSE),'Planuojami Pirkimai'!O54)</f>
        <v>23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5</v>
      </c>
      <c r="B55" s="4" t="str">
        <f>'Planuojami Pirkimai'!B55</f>
        <v>Patalpų apsauga ir techninė priežiūra</v>
      </c>
      <c r="C55" s="4">
        <f>IFERROR(VLOOKUP('Planuojami Pirkimai'!C55,TypeTable,2,FALSE),-1)</f>
        <v>2</v>
      </c>
      <c r="D55" s="4" t="str">
        <f>'Planuojami Pirkimai'!D55</f>
        <v>34351100</v>
      </c>
      <c r="E55" s="4">
        <f>'Planuojami Pirkimai'!E55</f>
        <v>1340</v>
      </c>
      <c r="F55" s="4">
        <f>IFERROR(VLOOKUP('Planuojami Pirkimai'!F55,MeasurementTable,2,FALSE),'Planuojami Pirkimai'!F55)</f>
        <v>1</v>
      </c>
      <c r="G55" s="9">
        <f>'Planuojami Pirkimai'!G55</f>
        <v>0</v>
      </c>
      <c r="H55" s="4">
        <f>'Planuojami Pirkimai'!H55</f>
        <v>12</v>
      </c>
      <c r="I55" s="9">
        <f>'Planuojami Pirkimai'!I55</f>
        <v>0</v>
      </c>
      <c r="J55" s="4">
        <f>IFERROR(VLOOKUP('Planuojami Pirkimai'!J55,QuarterTable,2,FALSE),'Planuojami Pirkimai'!J55)</f>
        <v>17</v>
      </c>
      <c r="K55" s="4">
        <f>IFERROR(VLOOKUP('Planuojami Pirkimai'!K55,QuarterTable,2,FALSE),'Planuojami Pirkimai'!K55)</f>
        <v>20</v>
      </c>
      <c r="L55" s="4">
        <f>IFERROR(VLOOKUP('Planuojami Pirkimai'!L55,YesNoTable,2,FALSE),-1)</f>
        <v>0</v>
      </c>
      <c r="M55" s="4">
        <f>IFERROR(VLOOKUP('Planuojami Pirkimai'!M55,YesNoTable,2,FALSE),-1)</f>
        <v>0</v>
      </c>
      <c r="N55" s="4">
        <f>IFERROR(VLOOKUP('Planuojami Pirkimai'!N55,YesNoTable,2,FALSE),-1)</f>
        <v>0</v>
      </c>
      <c r="O55">
        <f>IFERROR(VLOOKUP('Planuojami Pirkimai'!O55,TitleTable,2,FALSE),'Planuojami Pirkimai'!O55)</f>
        <v>23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5</v>
      </c>
      <c r="B56" s="4" t="str">
        <f>'Planuojami Pirkimai'!B56</f>
        <v>Organinių atliekų tvarkymas</v>
      </c>
      <c r="C56" s="4">
        <f>IFERROR(VLOOKUP('Planuojami Pirkimai'!C56,TypeTable,2,FALSE),-1)</f>
        <v>2</v>
      </c>
      <c r="D56" s="4" t="str">
        <f>'Planuojami Pirkimai'!D56</f>
        <v>90510000-5</v>
      </c>
      <c r="E56" s="4">
        <f>'Planuojami Pirkimai'!E56</f>
        <v>400</v>
      </c>
      <c r="F56" s="4">
        <f>IFERROR(VLOOKUP('Planuojami Pirkimai'!F56,MeasurementTable,2,FALSE),'Planuojami Pirkimai'!F56)</f>
        <v>1</v>
      </c>
      <c r="G56" s="9">
        <f>'Planuojami Pirkimai'!G56</f>
        <v>0</v>
      </c>
      <c r="H56" s="4">
        <f>'Planuojami Pirkimai'!H56</f>
        <v>3</v>
      </c>
      <c r="I56" s="9">
        <f>'Planuojami Pirkimai'!I56</f>
        <v>0</v>
      </c>
      <c r="J56" s="4">
        <f>IFERROR(VLOOKUP('Planuojami Pirkimai'!J56,QuarterTable,2,FALSE),'Planuojami Pirkimai'!J56)</f>
        <v>20</v>
      </c>
      <c r="K56" s="4">
        <f>IFERROR(VLOOKUP('Planuojami Pirkimai'!K56,QuarterTable,2,FALSE),'Planuojami Pirkimai'!K56)</f>
        <v>20</v>
      </c>
      <c r="L56" s="4">
        <f>IFERROR(VLOOKUP('Planuojami Pirkimai'!L56,YesNoTable,2,FALSE),-1)</f>
        <v>0</v>
      </c>
      <c r="M56" s="4">
        <f>IFERROR(VLOOKUP('Planuojami Pirkimai'!M56,YesNoTable,2,FALSE),-1)</f>
        <v>0</v>
      </c>
      <c r="N56" s="4">
        <f>IFERROR(VLOOKUP('Planuojami Pirkimai'!N56,YesNoTable,2,FALSE),-1)</f>
        <v>0</v>
      </c>
      <c r="O56">
        <f>IFERROR(VLOOKUP('Planuojami Pirkimai'!O56,TitleTable,2,FALSE),'Planuojami Pirkimai'!O56)</f>
        <v>23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5</v>
      </c>
      <c r="B57" s="4" t="str">
        <f>'Planuojami Pirkimai'!B57</f>
        <v>Pėsčiųjų takų įrengimas</v>
      </c>
      <c r="C57" s="4">
        <f>IFERROR(VLOOKUP('Planuojami Pirkimai'!C57,TypeTable,2,FALSE),-1)</f>
        <v>1</v>
      </c>
      <c r="D57" s="4" t="str">
        <f>'Planuojami Pirkimai'!D57</f>
        <v>45233200</v>
      </c>
      <c r="E57" s="4">
        <f>'Planuojami Pirkimai'!E57</f>
        <v>350</v>
      </c>
      <c r="F57" s="4">
        <f>IFERROR(VLOOKUP('Planuojami Pirkimai'!F57,MeasurementTable,2,FALSE),'Planuojami Pirkimai'!F57)</f>
        <v>1</v>
      </c>
      <c r="G57" s="9">
        <f>'Planuojami Pirkimai'!G57</f>
        <v>0</v>
      </c>
      <c r="H57" s="4">
        <f>'Planuojami Pirkimai'!H57</f>
        <v>6</v>
      </c>
      <c r="I57" s="9">
        <f>'Planuojami Pirkimai'!I57</f>
        <v>0</v>
      </c>
      <c r="J57" s="4">
        <f>IFERROR(VLOOKUP('Planuojami Pirkimai'!J57,QuarterTable,2,FALSE),'Planuojami Pirkimai'!J57)</f>
        <v>18</v>
      </c>
      <c r="K57" s="4">
        <f>IFERROR(VLOOKUP('Planuojami Pirkimai'!K57,QuarterTable,2,FALSE),'Planuojami Pirkimai'!K57)</f>
        <v>19</v>
      </c>
      <c r="L57" s="4">
        <f>IFERROR(VLOOKUP('Planuojami Pirkimai'!L57,YesNoTable,2,FALSE),-1)</f>
        <v>0</v>
      </c>
      <c r="M57" s="4">
        <f>IFERROR(VLOOKUP('Planuojami Pirkimai'!M57,YesNoTable,2,FALSE),-1)</f>
        <v>0</v>
      </c>
      <c r="N57" s="4">
        <f>IFERROR(VLOOKUP('Planuojami Pirkimai'!N57,YesNoTable,2,FALSE),-1)</f>
        <v>0</v>
      </c>
      <c r="O57">
        <f>IFERROR(VLOOKUP('Planuojami Pirkimai'!O57,TitleTable,2,FALSE),'Planuojami Pirkimai'!O57)</f>
        <v>23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5</v>
      </c>
      <c r="B58" s="4" t="str">
        <f>'Planuojami Pirkimai'!B58</f>
        <v>Nuožulnaus keltuvo techninis aptarnavimas ir priežiūra</v>
      </c>
      <c r="C58" s="4">
        <f>IFERROR(VLOOKUP('Planuojami Pirkimai'!C58,TypeTable,2,FALSE),-1)</f>
        <v>2</v>
      </c>
      <c r="D58" s="4" t="str">
        <f>'Planuojami Pirkimai'!D58</f>
        <v>42419500-1</v>
      </c>
      <c r="E58" s="4">
        <f>'Planuojami Pirkimai'!E58</f>
        <v>450</v>
      </c>
      <c r="F58" s="4">
        <f>IFERROR(VLOOKUP('Planuojami Pirkimai'!F58,MeasurementTable,2,FALSE),'Planuojami Pirkimai'!F58)</f>
        <v>1</v>
      </c>
      <c r="G58" s="9">
        <f>'Planuojami Pirkimai'!G58</f>
        <v>0</v>
      </c>
      <c r="H58" s="4">
        <f>'Planuojami Pirkimai'!H58</f>
        <v>12</v>
      </c>
      <c r="I58" s="9">
        <f>'Planuojami Pirkimai'!I58</f>
        <v>0</v>
      </c>
      <c r="J58" s="4">
        <f>IFERROR(VLOOKUP('Planuojami Pirkimai'!J58,QuarterTable,2,FALSE),'Planuojami Pirkimai'!J58)</f>
        <v>17</v>
      </c>
      <c r="K58" s="4">
        <f>IFERROR(VLOOKUP('Planuojami Pirkimai'!K58,QuarterTable,2,FALSE),'Planuojami Pirkimai'!K58)</f>
        <v>20</v>
      </c>
      <c r="L58" s="4">
        <f>IFERROR(VLOOKUP('Planuojami Pirkimai'!L58,YesNoTable,2,FALSE),-1)</f>
        <v>0</v>
      </c>
      <c r="M58" s="4">
        <f>IFERROR(VLOOKUP('Planuojami Pirkimai'!M58,YesNoTable,2,FALSE),-1)</f>
        <v>0</v>
      </c>
      <c r="N58" s="4">
        <f>IFERROR(VLOOKUP('Planuojami Pirkimai'!N58,YesNoTable,2,FALSE),-1)</f>
        <v>0</v>
      </c>
      <c r="O58">
        <f>IFERROR(VLOOKUP('Planuojami Pirkimai'!O58,TitleTable,2,FALSE),'Planuojami Pirkimai'!O58)</f>
        <v>23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31" workbookViewId="0">
      <selection activeCell="C9" sqref="C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52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50</v>
      </c>
      <c r="H1">
        <v>1</v>
      </c>
      <c r="I1" t="s">
        <v>49</v>
      </c>
      <c r="J1">
        <v>1</v>
      </c>
      <c r="K1" s="3" t="s">
        <v>15</v>
      </c>
      <c r="L1">
        <v>1</v>
      </c>
      <c r="M1" t="s">
        <v>159</v>
      </c>
      <c r="N1">
        <v>1</v>
      </c>
    </row>
    <row r="2" spans="1:14" x14ac:dyDescent="0.25">
      <c r="A2" s="2" t="s">
        <v>53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51</v>
      </c>
      <c r="H2">
        <v>0</v>
      </c>
      <c r="I2" t="s">
        <v>48</v>
      </c>
      <c r="J2">
        <v>2</v>
      </c>
      <c r="K2" s="3" t="s">
        <v>16</v>
      </c>
      <c r="L2">
        <v>2</v>
      </c>
    </row>
    <row r="3" spans="1:14" x14ac:dyDescent="0.25">
      <c r="A3" s="2" t="s">
        <v>160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47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46</v>
      </c>
      <c r="J4">
        <v>4</v>
      </c>
      <c r="K4" s="3" t="s">
        <v>18</v>
      </c>
      <c r="L4">
        <v>4</v>
      </c>
    </row>
    <row r="5" spans="1:14" x14ac:dyDescent="0.25">
      <c r="C5" t="s">
        <v>57</v>
      </c>
      <c r="D5">
        <v>5</v>
      </c>
      <c r="E5" t="s">
        <v>71</v>
      </c>
      <c r="F5">
        <v>5</v>
      </c>
      <c r="I5" t="s">
        <v>45</v>
      </c>
      <c r="J5">
        <v>5</v>
      </c>
      <c r="K5" s="3" t="s">
        <v>66</v>
      </c>
      <c r="L5">
        <v>5</v>
      </c>
    </row>
    <row r="6" spans="1:14" x14ac:dyDescent="0.25">
      <c r="C6" t="s">
        <v>59</v>
      </c>
      <c r="D6">
        <v>24</v>
      </c>
      <c r="E6" t="s">
        <v>72</v>
      </c>
      <c r="F6">
        <v>6</v>
      </c>
      <c r="I6" t="s">
        <v>44</v>
      </c>
      <c r="J6">
        <v>6</v>
      </c>
    </row>
    <row r="7" spans="1:14" x14ac:dyDescent="0.25">
      <c r="C7" t="s">
        <v>60</v>
      </c>
      <c r="D7">
        <v>25</v>
      </c>
      <c r="E7" t="s">
        <v>73</v>
      </c>
      <c r="F7">
        <v>7</v>
      </c>
      <c r="I7" t="s">
        <v>43</v>
      </c>
      <c r="J7">
        <v>7</v>
      </c>
    </row>
    <row r="8" spans="1:14" x14ac:dyDescent="0.25">
      <c r="C8" t="s">
        <v>61</v>
      </c>
      <c r="D8">
        <v>26</v>
      </c>
      <c r="E8" t="s">
        <v>74</v>
      </c>
      <c r="F8">
        <v>8</v>
      </c>
      <c r="I8" t="s">
        <v>42</v>
      </c>
      <c r="J8">
        <v>8</v>
      </c>
    </row>
    <row r="9" spans="1:14" ht="16.5" x14ac:dyDescent="0.3">
      <c r="C9" s="17" t="s">
        <v>162</v>
      </c>
      <c r="D9">
        <v>23</v>
      </c>
      <c r="E9" t="s">
        <v>75</v>
      </c>
      <c r="F9">
        <v>9</v>
      </c>
      <c r="I9" t="s">
        <v>41</v>
      </c>
      <c r="J9">
        <v>9</v>
      </c>
    </row>
    <row r="10" spans="1:14" x14ac:dyDescent="0.25">
      <c r="E10" t="s">
        <v>76</v>
      </c>
      <c r="F10">
        <v>10</v>
      </c>
      <c r="I10" t="s">
        <v>40</v>
      </c>
      <c r="J10">
        <v>10</v>
      </c>
    </row>
    <row r="11" spans="1:14" x14ac:dyDescent="0.25">
      <c r="E11" t="s">
        <v>77</v>
      </c>
      <c r="F11">
        <v>11</v>
      </c>
      <c r="I11" t="s">
        <v>39</v>
      </c>
      <c r="J11">
        <v>11</v>
      </c>
    </row>
    <row r="12" spans="1:14" x14ac:dyDescent="0.25">
      <c r="E12" t="s">
        <v>78</v>
      </c>
      <c r="F12">
        <v>12</v>
      </c>
      <c r="I12" t="s">
        <v>38</v>
      </c>
      <c r="J12">
        <v>12</v>
      </c>
    </row>
    <row r="13" spans="1:14" x14ac:dyDescent="0.25">
      <c r="E13" t="s">
        <v>79</v>
      </c>
      <c r="F13">
        <v>13</v>
      </c>
      <c r="I13" t="s">
        <v>37</v>
      </c>
      <c r="J13">
        <v>13</v>
      </c>
    </row>
    <row r="14" spans="1:14" x14ac:dyDescent="0.25">
      <c r="E14" t="s">
        <v>80</v>
      </c>
      <c r="F14">
        <v>14</v>
      </c>
      <c r="I14" t="s">
        <v>36</v>
      </c>
      <c r="J14">
        <v>14</v>
      </c>
    </row>
    <row r="15" spans="1:14" x14ac:dyDescent="0.25">
      <c r="E15" t="s">
        <v>81</v>
      </c>
      <c r="F15">
        <v>15</v>
      </c>
      <c r="I15" t="s">
        <v>35</v>
      </c>
      <c r="J15">
        <v>15</v>
      </c>
    </row>
    <row r="16" spans="1:14" x14ac:dyDescent="0.25">
      <c r="E16" t="s">
        <v>82</v>
      </c>
      <c r="F16">
        <v>16</v>
      </c>
      <c r="I16" t="s">
        <v>34</v>
      </c>
      <c r="J16">
        <v>16</v>
      </c>
    </row>
    <row r="17" spans="5:10" x14ac:dyDescent="0.25">
      <c r="E17" t="s">
        <v>83</v>
      </c>
      <c r="F17">
        <v>17</v>
      </c>
      <c r="I17" t="s">
        <v>33</v>
      </c>
      <c r="J17">
        <v>17</v>
      </c>
    </row>
    <row r="18" spans="5:10" x14ac:dyDescent="0.25">
      <c r="E18" t="s">
        <v>84</v>
      </c>
      <c r="F18">
        <v>18</v>
      </c>
      <c r="I18" t="s">
        <v>67</v>
      </c>
      <c r="J18">
        <v>23</v>
      </c>
    </row>
    <row r="19" spans="5:10" ht="16.5" x14ac:dyDescent="0.3">
      <c r="E19" t="s">
        <v>85</v>
      </c>
      <c r="F19">
        <v>19</v>
      </c>
      <c r="I19" s="17" t="s">
        <v>161</v>
      </c>
      <c r="J19">
        <v>18</v>
      </c>
    </row>
    <row r="20" spans="5:10" x14ac:dyDescent="0.25">
      <c r="E20" t="s">
        <v>86</v>
      </c>
      <c r="F20">
        <v>20</v>
      </c>
    </row>
    <row r="21" spans="5:10" x14ac:dyDescent="0.25">
      <c r="E21" t="s">
        <v>87</v>
      </c>
      <c r="F21">
        <v>21</v>
      </c>
    </row>
    <row r="22" spans="5:10" x14ac:dyDescent="0.25">
      <c r="E22" t="s">
        <v>88</v>
      </c>
      <c r="F22">
        <v>22</v>
      </c>
    </row>
    <row r="23" spans="5:10" x14ac:dyDescent="0.25">
      <c r="E23" t="s">
        <v>89</v>
      </c>
      <c r="F23">
        <v>23</v>
      </c>
    </row>
    <row r="24" spans="5:10" x14ac:dyDescent="0.25">
      <c r="E24" t="s">
        <v>90</v>
      </c>
      <c r="F24">
        <v>24</v>
      </c>
    </row>
    <row r="25" spans="5:10" x14ac:dyDescent="0.25">
      <c r="E25" t="s">
        <v>91</v>
      </c>
      <c r="F25">
        <v>25</v>
      </c>
    </row>
    <row r="26" spans="5:10" x14ac:dyDescent="0.25">
      <c r="E26" t="s">
        <v>92</v>
      </c>
      <c r="F26">
        <v>26</v>
      </c>
    </row>
    <row r="27" spans="5:10" x14ac:dyDescent="0.25">
      <c r="E27" t="s">
        <v>93</v>
      </c>
      <c r="F27">
        <v>27</v>
      </c>
    </row>
    <row r="28" spans="5:10" x14ac:dyDescent="0.25">
      <c r="E28" t="s">
        <v>94</v>
      </c>
      <c r="F28">
        <v>28</v>
      </c>
    </row>
    <row r="29" spans="5:10" x14ac:dyDescent="0.25">
      <c r="E29" t="s">
        <v>95</v>
      </c>
      <c r="F29">
        <v>29</v>
      </c>
    </row>
    <row r="30" spans="5:10" x14ac:dyDescent="0.25">
      <c r="E30" t="s">
        <v>96</v>
      </c>
      <c r="F30">
        <v>30</v>
      </c>
    </row>
    <row r="31" spans="5:10" x14ac:dyDescent="0.25">
      <c r="E31" t="s">
        <v>97</v>
      </c>
      <c r="F31">
        <v>31</v>
      </c>
    </row>
    <row r="32" spans="5:10" x14ac:dyDescent="0.25">
      <c r="E32" t="s">
        <v>98</v>
      </c>
      <c r="F32">
        <v>32</v>
      </c>
    </row>
    <row r="33" spans="5:6" x14ac:dyDescent="0.25">
      <c r="E33" t="s">
        <v>99</v>
      </c>
      <c r="F33">
        <v>33</v>
      </c>
    </row>
    <row r="34" spans="5:6" x14ac:dyDescent="0.25">
      <c r="E34" t="s">
        <v>100</v>
      </c>
      <c r="F34">
        <v>34</v>
      </c>
    </row>
    <row r="35" spans="5:6" x14ac:dyDescent="0.25">
      <c r="E35" t="s">
        <v>101</v>
      </c>
      <c r="F35">
        <v>35</v>
      </c>
    </row>
    <row r="36" spans="5:6" x14ac:dyDescent="0.25">
      <c r="E36" t="s">
        <v>102</v>
      </c>
      <c r="F36">
        <v>36</v>
      </c>
    </row>
    <row r="37" spans="5:6" x14ac:dyDescent="0.25">
      <c r="E37" t="s">
        <v>103</v>
      </c>
      <c r="F37">
        <v>37</v>
      </c>
    </row>
    <row r="38" spans="5:6" x14ac:dyDescent="0.25">
      <c r="E38" t="s">
        <v>104</v>
      </c>
      <c r="F38">
        <v>38</v>
      </c>
    </row>
    <row r="39" spans="5:6" x14ac:dyDescent="0.25">
      <c r="E39" t="s">
        <v>105</v>
      </c>
      <c r="F39">
        <v>39</v>
      </c>
    </row>
    <row r="40" spans="5:6" x14ac:dyDescent="0.25">
      <c r="E40" t="s">
        <v>106</v>
      </c>
      <c r="F40">
        <v>40</v>
      </c>
    </row>
    <row r="41" spans="5:6" x14ac:dyDescent="0.25">
      <c r="E41" t="s">
        <v>108</v>
      </c>
      <c r="F41">
        <v>41</v>
      </c>
    </row>
    <row r="42" spans="5:6" x14ac:dyDescent="0.25">
      <c r="E42" t="s">
        <v>109</v>
      </c>
      <c r="F42">
        <v>42</v>
      </c>
    </row>
    <row r="43" spans="5:6" x14ac:dyDescent="0.25">
      <c r="E43" t="s">
        <v>110</v>
      </c>
      <c r="F43">
        <v>43</v>
      </c>
    </row>
    <row r="44" spans="5:6" x14ac:dyDescent="0.25">
      <c r="E44" t="s">
        <v>111</v>
      </c>
      <c r="F44">
        <v>44</v>
      </c>
    </row>
    <row r="45" spans="5:6" x14ac:dyDescent="0.25">
      <c r="E45" t="s">
        <v>112</v>
      </c>
      <c r="F45">
        <v>45</v>
      </c>
    </row>
    <row r="46" spans="5:6" x14ac:dyDescent="0.25">
      <c r="E46" t="s">
        <v>113</v>
      </c>
      <c r="F46">
        <v>46</v>
      </c>
    </row>
    <row r="47" spans="5:6" x14ac:dyDescent="0.25">
      <c r="E47" t="s">
        <v>114</v>
      </c>
      <c r="F47">
        <v>47</v>
      </c>
    </row>
    <row r="48" spans="5:6" x14ac:dyDescent="0.25">
      <c r="E48" t="s">
        <v>115</v>
      </c>
      <c r="F48">
        <v>48</v>
      </c>
    </row>
    <row r="49" spans="5:6" x14ac:dyDescent="0.25">
      <c r="E49" t="s">
        <v>107</v>
      </c>
      <c r="F49">
        <v>49</v>
      </c>
    </row>
    <row r="50" spans="5:6" x14ac:dyDescent="0.25">
      <c r="E50" t="s">
        <v>116</v>
      </c>
      <c r="F50">
        <v>50</v>
      </c>
    </row>
    <row r="51" spans="5:6" x14ac:dyDescent="0.25">
      <c r="E51" t="s">
        <v>117</v>
      </c>
      <c r="F51">
        <v>51</v>
      </c>
    </row>
    <row r="52" spans="5:6" x14ac:dyDescent="0.25">
      <c r="E52" t="s">
        <v>118</v>
      </c>
      <c r="F52">
        <v>52</v>
      </c>
    </row>
    <row r="53" spans="5:6" x14ac:dyDescent="0.25">
      <c r="E53" t="s">
        <v>119</v>
      </c>
      <c r="F53">
        <v>53</v>
      </c>
    </row>
    <row r="54" spans="5:6" x14ac:dyDescent="0.25">
      <c r="E54" t="s">
        <v>120</v>
      </c>
      <c r="F54">
        <v>54</v>
      </c>
    </row>
    <row r="55" spans="5:6" x14ac:dyDescent="0.25">
      <c r="E55" t="s">
        <v>121</v>
      </c>
      <c r="F55">
        <v>55</v>
      </c>
    </row>
    <row r="56" spans="5:6" x14ac:dyDescent="0.25">
      <c r="E56" t="s">
        <v>122</v>
      </c>
      <c r="F56">
        <v>56</v>
      </c>
    </row>
    <row r="57" spans="5:6" x14ac:dyDescent="0.25">
      <c r="E57" t="s">
        <v>123</v>
      </c>
      <c r="F57">
        <v>57</v>
      </c>
    </row>
    <row r="58" spans="5:6" x14ac:dyDescent="0.25">
      <c r="E58" t="s">
        <v>124</v>
      </c>
      <c r="F58">
        <v>58</v>
      </c>
    </row>
    <row r="59" spans="5:6" x14ac:dyDescent="0.25">
      <c r="E59" t="s">
        <v>125</v>
      </c>
      <c r="F59">
        <v>59</v>
      </c>
    </row>
    <row r="60" spans="5:6" x14ac:dyDescent="0.25">
      <c r="E60" t="s">
        <v>126</v>
      </c>
      <c r="F60">
        <v>60</v>
      </c>
    </row>
    <row r="61" spans="5:6" x14ac:dyDescent="0.25">
      <c r="E61" t="s">
        <v>127</v>
      </c>
      <c r="F61">
        <v>61</v>
      </c>
    </row>
    <row r="62" spans="5:6" x14ac:dyDescent="0.25">
      <c r="E62" t="s">
        <v>128</v>
      </c>
      <c r="F62">
        <v>62</v>
      </c>
    </row>
    <row r="63" spans="5:6" x14ac:dyDescent="0.25">
      <c r="E63" t="s">
        <v>129</v>
      </c>
      <c r="F63">
        <v>63</v>
      </c>
    </row>
    <row r="64" spans="5:6" x14ac:dyDescent="0.25">
      <c r="E64" t="s">
        <v>130</v>
      </c>
      <c r="F64">
        <v>64</v>
      </c>
    </row>
    <row r="65" spans="5:6" x14ac:dyDescent="0.25">
      <c r="E65" t="s">
        <v>131</v>
      </c>
      <c r="F65">
        <v>65</v>
      </c>
    </row>
    <row r="66" spans="5:6" x14ac:dyDescent="0.25">
      <c r="E66" t="s">
        <v>132</v>
      </c>
      <c r="F66">
        <v>66</v>
      </c>
    </row>
    <row r="67" spans="5:6" x14ac:dyDescent="0.25">
      <c r="E67" t="s">
        <v>133</v>
      </c>
      <c r="F67">
        <v>67</v>
      </c>
    </row>
    <row r="68" spans="5:6" x14ac:dyDescent="0.25">
      <c r="E68" t="s">
        <v>134</v>
      </c>
      <c r="F68">
        <v>68</v>
      </c>
    </row>
    <row r="69" spans="5:6" x14ac:dyDescent="0.25">
      <c r="E69" t="s">
        <v>135</v>
      </c>
      <c r="F69">
        <v>69</v>
      </c>
    </row>
    <row r="70" spans="5:6" x14ac:dyDescent="0.25">
      <c r="E70" t="s">
        <v>136</v>
      </c>
      <c r="F70">
        <v>70</v>
      </c>
    </row>
    <row r="71" spans="5:6" x14ac:dyDescent="0.25">
      <c r="E71" t="s">
        <v>137</v>
      </c>
      <c r="F71">
        <v>71</v>
      </c>
    </row>
    <row r="72" spans="5:6" x14ac:dyDescent="0.25">
      <c r="E72" t="s">
        <v>138</v>
      </c>
      <c r="F72">
        <v>72</v>
      </c>
    </row>
    <row r="73" spans="5:6" x14ac:dyDescent="0.25">
      <c r="E73" t="s">
        <v>139</v>
      </c>
      <c r="F73">
        <v>73</v>
      </c>
    </row>
    <row r="74" spans="5:6" x14ac:dyDescent="0.25">
      <c r="E74" t="s">
        <v>140</v>
      </c>
      <c r="F74">
        <v>74</v>
      </c>
    </row>
    <row r="75" spans="5:6" x14ac:dyDescent="0.25">
      <c r="E75" t="s">
        <v>141</v>
      </c>
      <c r="F75">
        <v>75</v>
      </c>
    </row>
    <row r="76" spans="5:6" x14ac:dyDescent="0.25">
      <c r="E76" t="s">
        <v>142</v>
      </c>
      <c r="F76">
        <v>76</v>
      </c>
    </row>
    <row r="77" spans="5:6" x14ac:dyDescent="0.25">
      <c r="E77" t="s">
        <v>143</v>
      </c>
      <c r="F77">
        <v>77</v>
      </c>
    </row>
    <row r="78" spans="5:6" x14ac:dyDescent="0.25">
      <c r="E78" t="s">
        <v>144</v>
      </c>
      <c r="F78">
        <v>78</v>
      </c>
    </row>
    <row r="79" spans="5:6" x14ac:dyDescent="0.25">
      <c r="E79" t="s">
        <v>145</v>
      </c>
      <c r="F79">
        <v>79</v>
      </c>
    </row>
    <row r="80" spans="5:6" x14ac:dyDescent="0.25">
      <c r="E80" t="s">
        <v>146</v>
      </c>
      <c r="F80">
        <v>80</v>
      </c>
    </row>
    <row r="81" spans="5:6" x14ac:dyDescent="0.25">
      <c r="E81" t="s">
        <v>147</v>
      </c>
      <c r="F81">
        <v>81</v>
      </c>
    </row>
    <row r="82" spans="5:6" x14ac:dyDescent="0.25">
      <c r="E82" t="s">
        <v>148</v>
      </c>
      <c r="F82">
        <v>82</v>
      </c>
    </row>
    <row r="83" spans="5:6" x14ac:dyDescent="0.25">
      <c r="E83" t="s">
        <v>149</v>
      </c>
      <c r="F83">
        <v>83</v>
      </c>
    </row>
    <row r="84" spans="5:6" x14ac:dyDescent="0.25">
      <c r="E84" t="s">
        <v>150</v>
      </c>
      <c r="F84">
        <v>84</v>
      </c>
    </row>
    <row r="85" spans="5:6" x14ac:dyDescent="0.25">
      <c r="E85" t="s">
        <v>151</v>
      </c>
      <c r="F85">
        <v>85</v>
      </c>
    </row>
    <row r="86" spans="5:6" x14ac:dyDescent="0.25">
      <c r="E86" t="s">
        <v>152</v>
      </c>
      <c r="F86">
        <v>86</v>
      </c>
    </row>
    <row r="87" spans="5:6" x14ac:dyDescent="0.25">
      <c r="E87" t="s">
        <v>153</v>
      </c>
      <c r="F87">
        <v>87</v>
      </c>
    </row>
    <row r="88" spans="5:6" x14ac:dyDescent="0.25">
      <c r="E88" t="s">
        <v>154</v>
      </c>
      <c r="F88">
        <v>88</v>
      </c>
    </row>
    <row r="89" spans="5:6" x14ac:dyDescent="0.25">
      <c r="E89" t="s">
        <v>155</v>
      </c>
      <c r="F89">
        <v>89</v>
      </c>
    </row>
    <row r="90" spans="5:6" x14ac:dyDescent="0.25">
      <c r="E90" t="s">
        <v>156</v>
      </c>
      <c r="F90">
        <v>90</v>
      </c>
    </row>
    <row r="91" spans="5:6" x14ac:dyDescent="0.25">
      <c r="E91" t="s">
        <v>157</v>
      </c>
      <c r="F91">
        <v>91</v>
      </c>
    </row>
    <row r="92" spans="5:6" x14ac:dyDescent="0.25">
      <c r="E92" t="s">
        <v>158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Sekretore</cp:lastModifiedBy>
  <cp:lastPrinted>2022-03-10T07:35:34Z</cp:lastPrinted>
  <dcterms:created xsi:type="dcterms:W3CDTF">2017-11-15T13:10:29Z</dcterms:created>
  <dcterms:modified xsi:type="dcterms:W3CDTF">2022-03-14T07:36:05Z</dcterms:modified>
</cp:coreProperties>
</file>